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EE51C08C-8AC2-40F2-BFCA-0BE3CE148411}" xr6:coauthVersionLast="47" xr6:coauthVersionMax="47" xr10:uidLastSave="{00000000-0000-0000-0000-000000000000}"/>
  <bookViews>
    <workbookView xWindow="-110" yWindow="-110" windowWidth="19420" windowHeight="10420" xr2:uid="{00000000-000D-0000-FFFF-FFFF00000000}"/>
  </bookViews>
  <sheets>
    <sheet name="Requerimento" sheetId="7" r:id="rId1"/>
    <sheet name="Classes A B e C" sheetId="1" r:id="rId2"/>
    <sheet name="form_avaliador A, B,C" sheetId="4" r:id="rId3"/>
    <sheet name="Parecer conclusivo" sheetId="5" r:id="rId4"/>
    <sheet name="Classes D e E" sheetId="8" r:id="rId5"/>
    <sheet name="form_avaliador D e E"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5" i="8" l="1"/>
  <c r="E174" i="8"/>
  <c r="E173" i="8"/>
  <c r="E172" i="8"/>
  <c r="E171" i="8"/>
  <c r="E170" i="8"/>
  <c r="E169" i="8"/>
  <c r="E168" i="8"/>
  <c r="E167" i="8"/>
  <c r="E166" i="8"/>
  <c r="E165" i="8"/>
  <c r="E153" i="8"/>
  <c r="E152" i="8"/>
  <c r="E151" i="8"/>
  <c r="E150" i="8"/>
  <c r="E149" i="8"/>
  <c r="E120" i="8"/>
  <c r="E119" i="8"/>
  <c r="E118" i="8"/>
  <c r="E117" i="8"/>
  <c r="E116" i="8"/>
  <c r="E115" i="8"/>
  <c r="E114" i="8"/>
  <c r="E111" i="8"/>
  <c r="E110" i="8"/>
  <c r="E109" i="8"/>
  <c r="E108" i="8"/>
  <c r="E102" i="8"/>
  <c r="E103" i="8"/>
  <c r="E101" i="8"/>
  <c r="E100" i="8"/>
  <c r="E99" i="8"/>
  <c r="E98" i="8"/>
  <c r="E97" i="8"/>
  <c r="E96" i="8"/>
  <c r="E91" i="8"/>
  <c r="E90" i="8"/>
  <c r="E89" i="8"/>
  <c r="E88" i="8"/>
  <c r="E87" i="8"/>
  <c r="E86" i="8"/>
  <c r="E85" i="8"/>
  <c r="E84" i="8"/>
  <c r="E83" i="8"/>
  <c r="E82" i="8"/>
  <c r="E81" i="8"/>
  <c r="E80" i="8"/>
  <c r="E79" i="8"/>
  <c r="E36" i="8"/>
  <c r="G69" i="8"/>
  <c r="G181" i="8" s="1"/>
  <c r="E68" i="8"/>
  <c r="E67" i="8"/>
  <c r="E66" i="8"/>
  <c r="E65" i="8"/>
  <c r="E64" i="8"/>
  <c r="E63" i="8"/>
  <c r="E62" i="8"/>
  <c r="E61" i="8"/>
  <c r="E60" i="8"/>
  <c r="E59" i="8"/>
  <c r="E58" i="8"/>
  <c r="E57" i="8"/>
  <c r="E56" i="8"/>
  <c r="E55" i="8"/>
  <c r="E54" i="8"/>
  <c r="E53" i="8"/>
  <c r="E52" i="8"/>
  <c r="E51" i="8"/>
  <c r="E50" i="8"/>
  <c r="E49" i="8"/>
  <c r="E48" i="8"/>
  <c r="E47" i="8"/>
  <c r="E46" i="8"/>
  <c r="E45" i="8"/>
  <c r="E44" i="8"/>
  <c r="E43" i="8"/>
  <c r="E42" i="8"/>
  <c r="E41" i="8"/>
  <c r="E40" i="8"/>
  <c r="E39" i="8"/>
  <c r="E38" i="8"/>
  <c r="E37" i="8"/>
  <c r="E35" i="8"/>
  <c r="E34" i="8"/>
  <c r="C16" i="1"/>
  <c r="F16" i="8"/>
  <c r="C16" i="8" s="1"/>
  <c r="G176" i="8"/>
  <c r="G186" i="8" s="1"/>
  <c r="G145" i="8"/>
  <c r="G185" i="8" s="1"/>
  <c r="G121" i="8"/>
  <c r="G184" i="8" s="1"/>
  <c r="G104" i="8"/>
  <c r="G183" i="8" s="1"/>
  <c r="G92" i="8"/>
  <c r="G182" i="8" s="1"/>
  <c r="E78" i="8"/>
  <c r="E77" i="8"/>
  <c r="E76" i="8"/>
  <c r="E75" i="8"/>
  <c r="E74" i="8"/>
  <c r="E73" i="8"/>
  <c r="G30" i="8"/>
  <c r="G180" i="8" s="1"/>
  <c r="E29" i="8"/>
  <c r="E28" i="8"/>
  <c r="E27" i="8"/>
  <c r="G164" i="1"/>
  <c r="E194" i="1"/>
  <c r="E193" i="1"/>
  <c r="E192" i="1"/>
  <c r="E191" i="1"/>
  <c r="E190" i="1"/>
  <c r="E189" i="1"/>
  <c r="E188" i="1"/>
  <c r="E187" i="1"/>
  <c r="E186" i="1"/>
  <c r="E164" i="8" l="1"/>
  <c r="E156" i="8"/>
  <c r="E160" i="8"/>
  <c r="E157" i="8"/>
  <c r="E161" i="8"/>
  <c r="E154" i="8"/>
  <c r="E176" i="8" s="1"/>
  <c r="E186" i="8" s="1"/>
  <c r="E158" i="8"/>
  <c r="E162" i="8"/>
  <c r="E155" i="8"/>
  <c r="E159" i="8"/>
  <c r="E163" i="8"/>
  <c r="E121" i="8"/>
  <c r="E184" i="8" s="1"/>
  <c r="E129" i="8"/>
  <c r="E133" i="8"/>
  <c r="E137" i="8"/>
  <c r="E125" i="8"/>
  <c r="E141" i="8"/>
  <c r="E126" i="8"/>
  <c r="E130" i="8"/>
  <c r="E134" i="8"/>
  <c r="E138" i="8"/>
  <c r="E142" i="8"/>
  <c r="E127" i="8"/>
  <c r="E131" i="8"/>
  <c r="E135" i="8"/>
  <c r="E139" i="8"/>
  <c r="E143" i="8"/>
  <c r="E128" i="8"/>
  <c r="E132" i="8"/>
  <c r="E136" i="8"/>
  <c r="E140" i="8"/>
  <c r="E144" i="8"/>
  <c r="E92" i="8"/>
  <c r="E182" i="8" s="1"/>
  <c r="E69" i="8"/>
  <c r="E181" i="8" s="1"/>
  <c r="E30" i="8"/>
  <c r="E180" i="8" s="1"/>
  <c r="G187" i="8"/>
  <c r="E104" i="8"/>
  <c r="E183" i="8" s="1"/>
  <c r="E185" i="1"/>
  <c r="E184" i="1"/>
  <c r="E172" i="1"/>
  <c r="E171" i="1"/>
  <c r="E170" i="1"/>
  <c r="E169" i="1"/>
  <c r="E168" i="1"/>
  <c r="G195" i="1"/>
  <c r="G209" i="1" s="1"/>
  <c r="E138" i="1"/>
  <c r="E136" i="1"/>
  <c r="E135" i="1"/>
  <c r="E134" i="1"/>
  <c r="E133" i="1"/>
  <c r="E132" i="1"/>
  <c r="G139" i="1"/>
  <c r="G207" i="1" s="1"/>
  <c r="G128" i="1"/>
  <c r="G206" i="1" s="1"/>
  <c r="E127" i="1"/>
  <c r="E126" i="1"/>
  <c r="E125" i="1"/>
  <c r="E124" i="1"/>
  <c r="E123" i="1"/>
  <c r="E122" i="1"/>
  <c r="E121" i="1"/>
  <c r="E118" i="1"/>
  <c r="E117" i="1"/>
  <c r="E116" i="1"/>
  <c r="E115" i="1"/>
  <c r="E145" i="8" l="1"/>
  <c r="E185" i="8" s="1"/>
  <c r="G111" i="1"/>
  <c r="G205" i="1" s="1"/>
  <c r="E110" i="1"/>
  <c r="E109" i="1"/>
  <c r="E108" i="1"/>
  <c r="E106" i="1"/>
  <c r="E105" i="1"/>
  <c r="E104" i="1"/>
  <c r="E103" i="1"/>
  <c r="E102" i="1"/>
  <c r="E101" i="1"/>
  <c r="E99" i="1"/>
  <c r="E98" i="1"/>
  <c r="E97" i="1"/>
  <c r="E95" i="1"/>
  <c r="E94" i="1"/>
  <c r="E93" i="1"/>
  <c r="E91" i="1"/>
  <c r="E90" i="1"/>
  <c r="E87" i="1"/>
  <c r="E86" i="1"/>
  <c r="E85" i="1"/>
  <c r="E84" i="1"/>
  <c r="E83" i="1"/>
  <c r="E82" i="1"/>
  <c r="E81" i="1"/>
  <c r="E80" i="1"/>
  <c r="E79" i="1"/>
  <c r="E77" i="1"/>
  <c r="E187" i="8" l="1"/>
  <c r="G72" i="1"/>
  <c r="G204" i="1" s="1"/>
  <c r="E67" i="1"/>
  <c r="E66" i="1"/>
  <c r="E65" i="1"/>
  <c r="G61" i="1"/>
  <c r="G203" i="1" s="1"/>
  <c r="E60" i="1"/>
  <c r="E59" i="1"/>
  <c r="E58" i="1"/>
  <c r="E57" i="1"/>
  <c r="E56" i="1"/>
  <c r="E55" i="1"/>
  <c r="E54" i="1"/>
  <c r="E53" i="1"/>
  <c r="G49" i="1"/>
  <c r="G202" i="1" s="1"/>
  <c r="E48" i="1"/>
  <c r="E47" i="1"/>
  <c r="E46" i="1"/>
  <c r="E45" i="1"/>
  <c r="E44" i="1"/>
  <c r="E43" i="1"/>
  <c r="E42" i="1"/>
  <c r="E41" i="1"/>
  <c r="E40" i="1"/>
  <c r="E39" i="1"/>
  <c r="E38" i="1"/>
  <c r="E37" i="1"/>
  <c r="G30" i="1"/>
  <c r="G200" i="1" s="1"/>
  <c r="E29" i="1"/>
  <c r="E28" i="1"/>
  <c r="E27" i="1"/>
  <c r="F16" i="1"/>
  <c r="E180" i="1" l="1"/>
  <c r="E176" i="1"/>
  <c r="E183" i="1"/>
  <c r="E179" i="1"/>
  <c r="E175" i="1"/>
  <c r="E182" i="1"/>
  <c r="E178" i="1"/>
  <c r="E174" i="1"/>
  <c r="E181" i="1"/>
  <c r="E177" i="1"/>
  <c r="E173" i="1"/>
  <c r="E163" i="1"/>
  <c r="E159" i="1"/>
  <c r="E155" i="1"/>
  <c r="E151" i="1"/>
  <c r="E147" i="1"/>
  <c r="E161" i="1"/>
  <c r="E153" i="1"/>
  <c r="E160" i="1"/>
  <c r="E152" i="1"/>
  <c r="E162" i="1"/>
  <c r="E158" i="1"/>
  <c r="E154" i="1"/>
  <c r="E150" i="1"/>
  <c r="E146" i="1"/>
  <c r="E157" i="1"/>
  <c r="E145" i="1"/>
  <c r="E156" i="1"/>
  <c r="E149" i="1"/>
  <c r="E148" i="1"/>
  <c r="E30" i="1"/>
  <c r="E200" i="1" s="1"/>
  <c r="E49" i="1"/>
  <c r="E202" i="1" s="1"/>
  <c r="E61" i="1"/>
  <c r="E203" i="1" s="1"/>
  <c r="E30" i="6"/>
  <c r="E33" i="4"/>
  <c r="F16" i="6"/>
  <c r="C16" i="6" s="1"/>
  <c r="F16" i="4"/>
  <c r="C16" i="4" s="1"/>
  <c r="E195" i="1" l="1"/>
  <c r="E209" i="1" s="1"/>
  <c r="E68" i="1"/>
  <c r="E69" i="1"/>
  <c r="E70" i="1"/>
  <c r="E71" i="1"/>
  <c r="E137" i="1"/>
  <c r="E139" i="1" s="1"/>
  <c r="E207" i="1" s="1"/>
  <c r="E107" i="1"/>
  <c r="E100" i="1"/>
  <c r="E96" i="1"/>
  <c r="E92" i="1"/>
  <c r="E89" i="1"/>
  <c r="E88" i="1"/>
  <c r="E76" i="1"/>
  <c r="E111" i="1" l="1"/>
  <c r="E205" i="1" s="1"/>
  <c r="E128" i="1"/>
  <c r="E206" i="1" s="1"/>
  <c r="E72" i="1"/>
  <c r="E204" i="1" s="1"/>
  <c r="E144" i="1"/>
  <c r="E164" i="1" s="1"/>
  <c r="E208" i="1" l="1"/>
  <c r="E210" i="1" s="1"/>
  <c r="G208" i="1"/>
  <c r="G2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Jacques Antonio de Miranda</author>
  </authors>
  <commentList>
    <comment ref="B9" authorId="0" shapeId="0" xr:uid="{00000000-0006-0000-0100-000001000000}">
      <text>
        <r>
          <rPr>
            <b/>
            <sz val="9"/>
            <color indexed="81"/>
            <rFont val="Segoe UI"/>
            <family val="2"/>
          </rPr>
          <t>Informar o regime de trabalho dentre as seguintes opções:
- 20 horas (digitar "20");
- 40 horas (digitar "40"); ou
- 40 horas com Dedicação Exclusiva (digitar "DE").</t>
        </r>
      </text>
    </comment>
    <comment ref="C12" authorId="1" shapeId="0" xr:uid="{00000000-0006-0000-0100-000002000000}">
      <text>
        <r>
          <rPr>
            <b/>
            <sz val="9"/>
            <color indexed="81"/>
            <rFont val="Segoe UI"/>
            <family val="2"/>
          </rPr>
          <t>Informar SIM ou NÃO</t>
        </r>
      </text>
    </comment>
    <comment ref="D12" authorId="1" shapeId="0" xr:uid="{00000000-0006-0000-0100-000003000000}">
      <text>
        <r>
          <rPr>
            <b/>
            <sz val="9"/>
            <color indexed="81"/>
            <rFont val="Segoe UI"/>
            <family val="2"/>
          </rPr>
          <t>informar a data de início da licença, conforme o formato abaixo:
DD/MM/AAAA
Informar a data de início da licença, independentemente da data de início do interstício.</t>
        </r>
      </text>
    </comment>
    <comment ref="F12" authorId="1" shapeId="0" xr:uid="{00000000-0006-0000-0100-000004000000}">
      <text>
        <r>
          <rPr>
            <b/>
            <sz val="9"/>
            <color indexed="81"/>
            <rFont val="Segoe UI"/>
            <family val="2"/>
          </rPr>
          <t>informar a data de término da licença,  conforme o formato abaixo:
DD/MM/AAAA
Informar a data de término da licença, independentemente da data de início do interstício.</t>
        </r>
      </text>
    </comment>
    <comment ref="C14" authorId="1" shapeId="0" xr:uid="{00000000-0006-0000-0100-000005000000}">
      <text>
        <r>
          <rPr>
            <b/>
            <sz val="9"/>
            <color indexed="81"/>
            <rFont val="Segoe UI"/>
            <family val="2"/>
          </rPr>
          <t>indicar a classe atual</t>
        </r>
      </text>
    </comment>
    <comment ref="E14" authorId="1" shapeId="0" xr:uid="{00000000-0006-0000-0100-000006000000}">
      <text>
        <r>
          <rPr>
            <b/>
            <sz val="9"/>
            <color indexed="81"/>
            <rFont val="Segoe UI"/>
            <family val="2"/>
          </rPr>
          <t>inidicar o nível atual</t>
        </r>
      </text>
    </comment>
    <comment ref="C15" authorId="1" shapeId="0" xr:uid="{00000000-0006-0000-0100-000007000000}">
      <text>
        <r>
          <rPr>
            <b/>
            <sz val="9"/>
            <color indexed="81"/>
            <rFont val="Segoe UI"/>
            <family val="2"/>
          </rPr>
          <t>Infomar a classe pretendida:
A, B ou C</t>
        </r>
      </text>
    </comment>
    <comment ref="E15" authorId="1" shapeId="0" xr:uid="{00000000-0006-0000-0100-000008000000}">
      <text>
        <r>
          <rPr>
            <b/>
            <sz val="9"/>
            <color indexed="81"/>
            <rFont val="Segoe UI"/>
            <family val="2"/>
          </rPr>
          <t>Inserir o nível pretendido:
I, II, III ou IV</t>
        </r>
      </text>
    </comment>
    <comment ref="C27" authorId="1" shapeId="0" xr:uid="{00000000-0006-0000-0100-000009000000}">
      <text>
        <r>
          <rPr>
            <b/>
            <sz val="9"/>
            <color indexed="81"/>
            <rFont val="Segoe UI"/>
            <family val="2"/>
          </rPr>
          <t>Insreir a quantidade de horas-aula ministradas no interstício. Registrar o somatório de horas no período. No caso das datas limites do interstício ocorrerem durante o semestre letivo, considerar somente a quantidade de horas ministradas dentro do período.</t>
        </r>
      </text>
    </comment>
    <comment ref="D27" authorId="1" shapeId="0" xr:uid="{00000000-0006-0000-0100-00000A000000}">
      <text>
        <r>
          <rPr>
            <b/>
            <sz val="9"/>
            <color indexed="81"/>
            <rFont val="Segoe UI"/>
            <family val="2"/>
          </rPr>
          <t>Inserir o identificador do documento que foi anexado como comprovante.
Sugere-se que cada cópia de comprovante seja identificada por meio de numeração crescente. A identificação poderá ser manualmente informada pelo requerente na margem da cópia do comprovante apresentado.
Ex: caso o requerente faça a opção por numerer os comprovantes como Doc. 01; Doc. 02; Doc. 03, inserir este o código na tabela.</t>
        </r>
      </text>
    </comment>
    <comment ref="G27" authorId="1" shapeId="0" xr:uid="{00000000-0006-0000-0100-00000B000000}">
      <text>
        <r>
          <rPr>
            <b/>
            <sz val="9"/>
            <color indexed="81"/>
            <rFont val="Segoe UI"/>
            <family val="2"/>
          </rPr>
          <t>Para uso do relator/comissão</t>
        </r>
      </text>
    </comment>
    <comment ref="C28" authorId="1" shapeId="0" xr:uid="{00000000-0006-0000-0100-00000C000000}">
      <text>
        <r>
          <rPr>
            <b/>
            <sz val="9"/>
            <color indexed="81"/>
            <rFont val="Segoe UI"/>
            <family val="2"/>
          </rPr>
          <t>Inserir a quantidade total de horas trabalhadas nas Escolas de Esudos Temáticos, durante o interstício.</t>
        </r>
      </text>
    </comment>
    <comment ref="C29" authorId="1" shapeId="0" xr:uid="{00000000-0006-0000-0100-00000D000000}">
      <text>
        <r>
          <rPr>
            <b/>
            <sz val="9"/>
            <color indexed="81"/>
            <rFont val="Segoe UI"/>
            <family val="2"/>
          </rPr>
          <t>inserir a quantidade de alunos supervisionados, por semestre, durante o interstício.</t>
        </r>
      </text>
    </comment>
    <comment ref="C37" authorId="1" shapeId="0" xr:uid="{00000000-0006-0000-0100-00000E000000}">
      <text>
        <r>
          <rPr>
            <b/>
            <sz val="9"/>
            <color indexed="81"/>
            <rFont val="Segoe UI"/>
            <family val="2"/>
          </rPr>
          <t>Indicar o somatório de meses/estudante.
Ex: 1 estudante orientado por 12 meses e 1 estudante orientado por 5 meses. O nº a ser indicado será "17". (1x12 + 1x5).</t>
        </r>
      </text>
    </comment>
    <comment ref="C125" authorId="1" shapeId="0" xr:uid="{00000000-0006-0000-0100-00000F000000}">
      <text>
        <r>
          <rPr>
            <b/>
            <sz val="9"/>
            <color indexed="81"/>
            <rFont val="Segoe UI"/>
            <family val="2"/>
          </rPr>
          <t>informar o somatório de horas-atividade comprovada.
Ex: 1 palestre de 1 hora, uma conferência de 2 horas, 1 palestra de 1/2 hora. O somatório será "3,5" horas.</t>
        </r>
      </text>
    </comment>
    <comment ref="C126" authorId="1" shapeId="0" xr:uid="{00000000-0006-0000-0100-000010000000}">
      <text>
        <r>
          <rPr>
            <b/>
            <sz val="9"/>
            <color indexed="81"/>
            <rFont val="Segoe UI"/>
            <family val="2"/>
          </rPr>
          <t>indicar o somatório total de horas de serviço prestado.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Jacques Antonio de Miranda</author>
  </authors>
  <commentList>
    <comment ref="C12" authorId="0" shapeId="0" xr:uid="{00000000-0006-0000-0200-000001000000}">
      <text>
        <r>
          <rPr>
            <b/>
            <sz val="9"/>
            <color indexed="81"/>
            <rFont val="Segoe UI"/>
            <family val="2"/>
          </rPr>
          <t>Inoformar SIM ou NÃO</t>
        </r>
      </text>
    </comment>
    <comment ref="D12" authorId="0" shapeId="0" xr:uid="{00000000-0006-0000-0200-000002000000}">
      <text>
        <r>
          <rPr>
            <b/>
            <sz val="9"/>
            <color indexed="81"/>
            <rFont val="Segoe UI"/>
            <family val="2"/>
          </rPr>
          <t>informar a data de início da licença, conforme o formato abaixo:
DD/MM/AAAA
Informar a data de início da licença, independentemente da data de início do interstício.</t>
        </r>
      </text>
    </comment>
    <comment ref="F12" authorId="0" shapeId="0" xr:uid="{00000000-0006-0000-0200-000003000000}">
      <text>
        <r>
          <rPr>
            <b/>
            <sz val="9"/>
            <color indexed="81"/>
            <rFont val="Segoe UI"/>
            <family val="2"/>
          </rPr>
          <t>informar a data de término da licença,  conforme o formato abaixo:
DD/MM/AAAA
Informar a data de início da licença, independentemente da data de início do interstício.</t>
        </r>
      </text>
    </comment>
    <comment ref="C14" authorId="0" shapeId="0" xr:uid="{00000000-0006-0000-0200-000004000000}">
      <text>
        <r>
          <rPr>
            <b/>
            <sz val="9"/>
            <color indexed="81"/>
            <rFont val="Segoe UI"/>
            <family val="2"/>
          </rPr>
          <t>indicar a classe atual</t>
        </r>
      </text>
    </comment>
    <comment ref="E14" authorId="0" shapeId="0" xr:uid="{00000000-0006-0000-0200-000005000000}">
      <text>
        <r>
          <rPr>
            <b/>
            <sz val="9"/>
            <color indexed="81"/>
            <rFont val="Segoe UI"/>
            <family val="2"/>
          </rPr>
          <t>inidicar o nível atual</t>
        </r>
      </text>
    </comment>
    <comment ref="C15" authorId="0" shapeId="0" xr:uid="{00000000-0006-0000-0200-000006000000}">
      <text>
        <r>
          <rPr>
            <b/>
            <sz val="9"/>
            <color indexed="81"/>
            <rFont val="Segoe UI"/>
            <family val="2"/>
          </rPr>
          <t>Infomar a classe pretendida:
A, B ou C</t>
        </r>
      </text>
    </comment>
    <comment ref="E15" authorId="0" shapeId="0" xr:uid="{00000000-0006-0000-0200-000007000000}">
      <text>
        <r>
          <rPr>
            <b/>
            <sz val="9"/>
            <color indexed="81"/>
            <rFont val="Segoe UI"/>
            <family val="2"/>
          </rPr>
          <t>Inserir o nível pretendido:
I, II, III ou IV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Jacques Antonio de Miranda</author>
  </authors>
  <commentList>
    <comment ref="F9" authorId="0" shapeId="0" xr:uid="{1E53BAFC-AB00-48FF-BF03-9B02EF9BF45E}">
      <text>
        <r>
          <rPr>
            <b/>
            <sz val="9"/>
            <color indexed="81"/>
            <rFont val="Segoe UI"/>
            <family val="2"/>
          </rPr>
          <t>Inserir sigla do Centro Multidisplinar (por ex.: CCET/UFOB).</t>
        </r>
      </text>
    </comment>
    <comment ref="I9" authorId="0" shapeId="0" xr:uid="{AED34235-FC8A-438D-865F-635E75C6E838}">
      <text>
        <r>
          <rPr>
            <b/>
            <sz val="9"/>
            <color indexed="81"/>
            <rFont val="Segoe UI"/>
            <family val="2"/>
          </rPr>
          <t>Inserir número da portaria e ano (por ex.: 230/2023).</t>
        </r>
      </text>
    </comment>
    <comment ref="G13" authorId="1" shapeId="0" xr:uid="{C3FA7CB4-172D-4C89-BE47-583EB2E6763C}">
      <text>
        <r>
          <rPr>
            <b/>
            <sz val="9"/>
            <color indexed="81"/>
            <rFont val="Segoe UI"/>
            <family val="2"/>
          </rPr>
          <t>informar o centro:
- Multidisciplinar de .....;
- das Humanidades;
- etc</t>
        </r>
      </text>
    </comment>
    <comment ref="A15" authorId="1" shapeId="0" xr:uid="{00000000-0006-0000-0300-000002000000}">
      <text>
        <r>
          <rPr>
            <b/>
            <sz val="9"/>
            <color indexed="81"/>
            <rFont val="Segoe UI"/>
            <family val="2"/>
          </rPr>
          <t>informar:
-promoção; ou
- progressão</t>
        </r>
      </text>
    </comment>
    <comment ref="L19" authorId="1" shapeId="0" xr:uid="{8BFBB7A8-896D-48CD-99CD-C912FBDC9D70}">
      <text>
        <r>
          <rPr>
            <b/>
            <sz val="9"/>
            <color indexed="81"/>
            <rFont val="Segoe UI"/>
            <family val="2"/>
          </rPr>
          <t>Informar o número e o ano da resolução utilizada para a avaliação (por ex.: 01/2017).</t>
        </r>
      </text>
    </comment>
    <comment ref="A23" authorId="1" shapeId="0" xr:uid="{00000000-0006-0000-0300-000003000000}">
      <text>
        <r>
          <rPr>
            <b/>
            <sz val="9"/>
            <color indexed="81"/>
            <rFont val="Segoe UI"/>
            <family val="2"/>
          </rPr>
          <t>informar:
- apto; ou
- não apto</t>
        </r>
      </text>
    </comment>
    <comment ref="D23" authorId="1" shapeId="0" xr:uid="{00000000-0006-0000-0300-000004000000}">
      <text>
        <r>
          <rPr>
            <b/>
            <sz val="9"/>
            <color indexed="81"/>
            <rFont val="Segoe UI"/>
            <family val="2"/>
          </rPr>
          <t>informar:
- promoção; ou
- progresssão</t>
        </r>
      </text>
    </comment>
    <comment ref="H23" authorId="1" shapeId="0" xr:uid="{81E0C3B9-91E1-4080-876E-1FE79771140E}">
      <text>
        <r>
          <rPr>
            <b/>
            <sz val="9"/>
            <color indexed="81"/>
            <rFont val="Segoe UI"/>
            <family val="2"/>
          </rPr>
          <t>informar a classe e o nível atual do requerente.
Ex: A/I; C/II, etc</t>
        </r>
      </text>
    </comment>
    <comment ref="L23" authorId="1" shapeId="0" xr:uid="{B351C992-011B-4611-ADC7-3C29B23D6705}">
      <text>
        <r>
          <rPr>
            <b/>
            <sz val="9"/>
            <color indexed="81"/>
            <rFont val="Segoe UI"/>
            <family val="2"/>
          </rPr>
          <t>informar a classe e o nível para a qual o requerente pretende alcançar.
Ex: A/II; C/II, etc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Jacques Antonio de Miranda</author>
  </authors>
  <commentList>
    <comment ref="B9" authorId="0" shapeId="0" xr:uid="{CE6C1161-6941-4B31-A1E4-C51062B7EC5E}">
      <text>
        <r>
          <rPr>
            <b/>
            <sz val="9"/>
            <color indexed="81"/>
            <rFont val="Segoe UI"/>
            <family val="2"/>
          </rPr>
          <t>Informar o regime de trabalho dentre as seguintes opções:
- 20 horas (digitar "20");
- 40 horas (digitar "40"); ou
- 40 horas com Dedicação Exclusiva (digitar "DE").</t>
        </r>
      </text>
    </comment>
    <comment ref="C12" authorId="1" shapeId="0" xr:uid="{43DB7F74-9659-48EA-A470-2D96C4FD749A}">
      <text>
        <r>
          <rPr>
            <b/>
            <sz val="9"/>
            <color indexed="81"/>
            <rFont val="Segoe UI"/>
            <family val="2"/>
          </rPr>
          <t>Informar SIM ou NÃO</t>
        </r>
      </text>
    </comment>
    <comment ref="D12" authorId="1" shapeId="0" xr:uid="{D19C6A6E-D0F6-4A32-BD29-C6AE9DDAACD8}">
      <text>
        <r>
          <rPr>
            <b/>
            <sz val="9"/>
            <color indexed="81"/>
            <rFont val="Segoe UI"/>
            <family val="2"/>
          </rPr>
          <t>informar a data de início da licença, conforme o formato abaixo:
DD/MM/AAAA
Informar a data de início da licença, independentemente da data de início do interstício.</t>
        </r>
      </text>
    </comment>
    <comment ref="F12" authorId="1" shapeId="0" xr:uid="{4CE09431-5495-40BD-B676-0B5A12089C73}">
      <text>
        <r>
          <rPr>
            <b/>
            <sz val="9"/>
            <color indexed="81"/>
            <rFont val="Segoe UI"/>
            <family val="2"/>
          </rPr>
          <t>informar a data de término da licença,  conforme o formato abaixo:
DD/MM/AAAA
Informar a data de término da licença, independentemente da data de início do interstício.</t>
        </r>
      </text>
    </comment>
    <comment ref="C14" authorId="1" shapeId="0" xr:uid="{023F9E3B-FAE3-453E-A880-6301E0D5BA20}">
      <text>
        <r>
          <rPr>
            <b/>
            <sz val="9"/>
            <color indexed="81"/>
            <rFont val="Segoe UI"/>
            <family val="2"/>
          </rPr>
          <t>indicar a classe atual</t>
        </r>
      </text>
    </comment>
    <comment ref="E14" authorId="1" shapeId="0" xr:uid="{13B88617-F437-4A7A-A9D9-1ADF3917E62B}">
      <text>
        <r>
          <rPr>
            <b/>
            <sz val="9"/>
            <color indexed="81"/>
            <rFont val="Segoe UI"/>
            <family val="2"/>
          </rPr>
          <t>inidicar o nível atual</t>
        </r>
      </text>
    </comment>
    <comment ref="C15" authorId="1" shapeId="0" xr:uid="{02F7F300-6B07-4DCE-9F21-2688109E64CC}">
      <text>
        <r>
          <rPr>
            <b/>
            <sz val="9"/>
            <color indexed="81"/>
            <rFont val="Segoe UI"/>
            <family val="2"/>
          </rPr>
          <t>Infomar a classe pretendida:
A, B ou C</t>
        </r>
      </text>
    </comment>
    <comment ref="E15" authorId="1" shapeId="0" xr:uid="{7921D301-7EE0-427C-ACAB-02E631AFD0F5}">
      <text>
        <r>
          <rPr>
            <b/>
            <sz val="9"/>
            <color indexed="81"/>
            <rFont val="Segoe UI"/>
            <family val="2"/>
          </rPr>
          <t>Inserir o nível pretendido:
I, II, III ou IV</t>
        </r>
      </text>
    </comment>
    <comment ref="C27" authorId="1" shapeId="0" xr:uid="{4045E02A-99C4-47A7-AAFE-3B29FD164BD4}">
      <text>
        <r>
          <rPr>
            <b/>
            <sz val="9"/>
            <color indexed="81"/>
            <rFont val="Segoe UI"/>
            <family val="2"/>
          </rPr>
          <t>Insreir a quantidade de horas-aula ministradas no interstício. Registrar o somatório de horas no período. No caso das datas limites do interstício ocorrerem durante o semestre letivo, considerar somente a quantidade de horas ministradas dentro do período.</t>
        </r>
      </text>
    </comment>
    <comment ref="D27" authorId="1" shapeId="0" xr:uid="{C7010C35-0D55-418C-9EDE-A94EF67D88EF}">
      <text>
        <r>
          <rPr>
            <b/>
            <sz val="9"/>
            <color indexed="81"/>
            <rFont val="Segoe UI"/>
            <family val="2"/>
          </rPr>
          <t>Inserir o identificador do documento que foi anexado como comprovante.
Sugere-se que cada cópia de comprovante seja identificada por meio de numeração crescente. A identificação poderá ser manualmente informada pelo requerente na margem da cópia do comprovante apresentado.
Ex: caso o requerente faça a opção por numerer os comprovantes como Doc. 01; Doc. 02; Doc. 03, inserir este o código na tabela.</t>
        </r>
      </text>
    </comment>
    <comment ref="G27" authorId="1" shapeId="0" xr:uid="{E11E8ACC-F137-4EC8-BA92-35EBDACF9872}">
      <text>
        <r>
          <rPr>
            <b/>
            <sz val="9"/>
            <color indexed="81"/>
            <rFont val="Segoe UI"/>
            <family val="2"/>
          </rPr>
          <t>Para uso do relator/comissão</t>
        </r>
      </text>
    </comment>
    <comment ref="C28" authorId="1" shapeId="0" xr:uid="{AFBEBF83-3C13-4197-A2C6-4666FDEB450B}">
      <text>
        <r>
          <rPr>
            <b/>
            <sz val="9"/>
            <color indexed="81"/>
            <rFont val="Segoe UI"/>
            <family val="2"/>
          </rPr>
          <t>Inserir a quantidade total de horas trabalhadas nas Escolas de Esudos Temáticos, durante o interstício.</t>
        </r>
      </text>
    </comment>
    <comment ref="C29" authorId="1" shapeId="0" xr:uid="{FCD7C4E0-772F-4D43-8A7B-A2034790CAC2}">
      <text>
        <r>
          <rPr>
            <b/>
            <sz val="9"/>
            <color indexed="81"/>
            <rFont val="Segoe UI"/>
            <family val="2"/>
          </rPr>
          <t>inserir a quantidade de alunos supervisionados, por semestre, durante o interstício.</t>
        </r>
      </text>
    </comment>
    <comment ref="C73" authorId="1" shapeId="0" xr:uid="{ED497C91-62E8-4924-9D2C-20928DABEF39}">
      <text>
        <r>
          <rPr>
            <b/>
            <sz val="9"/>
            <color indexed="81"/>
            <rFont val="Segoe UI"/>
            <family val="2"/>
          </rPr>
          <t>Indicar o somatório de meses/estudante.
Ex: 1 estudante orientado por 12 meses e 1 estudante orientado por 5 meses. O nº a ser indicado será "17". (1x12 + 1x5).</t>
        </r>
      </text>
    </comment>
    <comment ref="C118" authorId="1" shapeId="0" xr:uid="{47F2DC2C-FC11-4400-84F8-ED7F34BC3F8C}">
      <text>
        <r>
          <rPr>
            <b/>
            <sz val="9"/>
            <color indexed="81"/>
            <rFont val="Segoe UI"/>
            <family val="2"/>
          </rPr>
          <t>informar o somatório de horas-atividade comprovada.
Ex: 1 palestre de 1 hora, uma conferência de 2 horas, 1 palestra de 1/2 hora. O somatório será "3,5" horas.</t>
        </r>
      </text>
    </comment>
    <comment ref="C119" authorId="1" shapeId="0" xr:uid="{22CE07A6-F826-456D-9393-A25AC0109A7C}">
      <text>
        <r>
          <rPr>
            <b/>
            <sz val="9"/>
            <color indexed="81"/>
            <rFont val="Segoe UI"/>
            <family val="2"/>
          </rPr>
          <t>indicar o somatório total de horas de serviço prestado.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Jacques Antonio de Miranda</author>
  </authors>
  <commentList>
    <comment ref="C12" authorId="0" shapeId="0" xr:uid="{00000000-0006-0000-0500-000001000000}">
      <text>
        <r>
          <rPr>
            <b/>
            <sz val="9"/>
            <color indexed="81"/>
            <rFont val="Segoe UI"/>
            <family val="2"/>
          </rPr>
          <t>Inoformar SIM ou NÃO</t>
        </r>
      </text>
    </comment>
    <comment ref="D12" authorId="0" shapeId="0" xr:uid="{00000000-0006-0000-0500-000002000000}">
      <text>
        <r>
          <rPr>
            <b/>
            <sz val="9"/>
            <color indexed="81"/>
            <rFont val="Segoe UI"/>
            <family val="2"/>
          </rPr>
          <t>informar a data de início da licença, conforme o formato abaixo:
DD/MM/AAAA
Informar a data de início da licença, independentemente da data de início do interstício.</t>
        </r>
      </text>
    </comment>
    <comment ref="F12" authorId="0" shapeId="0" xr:uid="{00000000-0006-0000-0500-000003000000}">
      <text>
        <r>
          <rPr>
            <b/>
            <sz val="9"/>
            <color indexed="81"/>
            <rFont val="Segoe UI"/>
            <family val="2"/>
          </rPr>
          <t>informar a data de término da licença,  conforme o formato abaixo:
DD/MM/AAAA
Informar a data de início da licença, independentemente da data de início do interstício.</t>
        </r>
      </text>
    </comment>
    <comment ref="C14" authorId="0" shapeId="0" xr:uid="{00000000-0006-0000-0500-000004000000}">
      <text>
        <r>
          <rPr>
            <b/>
            <sz val="9"/>
            <color indexed="81"/>
            <rFont val="Segoe UI"/>
            <family val="2"/>
          </rPr>
          <t>indicar a classe atual</t>
        </r>
      </text>
    </comment>
    <comment ref="E14" authorId="0" shapeId="0" xr:uid="{00000000-0006-0000-0500-000005000000}">
      <text>
        <r>
          <rPr>
            <b/>
            <sz val="9"/>
            <color indexed="81"/>
            <rFont val="Segoe UI"/>
            <family val="2"/>
          </rPr>
          <t>inidicar o nível atual</t>
        </r>
      </text>
    </comment>
    <comment ref="C15" authorId="0" shapeId="0" xr:uid="{00000000-0006-0000-0500-000006000000}">
      <text>
        <r>
          <rPr>
            <b/>
            <sz val="9"/>
            <color indexed="81"/>
            <rFont val="Segoe UI"/>
            <family val="2"/>
          </rPr>
          <t>Infomar a classe pretendida:
A, B ou C</t>
        </r>
      </text>
    </comment>
    <comment ref="E15" authorId="0" shapeId="0" xr:uid="{00000000-0006-0000-0500-000007000000}">
      <text>
        <r>
          <rPr>
            <b/>
            <sz val="9"/>
            <color indexed="81"/>
            <rFont val="Segoe UI"/>
            <family val="2"/>
          </rPr>
          <t>Inserir o nível pretendido:
I, II, III ou IV</t>
        </r>
      </text>
    </comment>
  </commentList>
</comments>
</file>

<file path=xl/sharedStrings.xml><?xml version="1.0" encoding="utf-8"?>
<sst xmlns="http://schemas.openxmlformats.org/spreadsheetml/2006/main" count="875" uniqueCount="392">
  <si>
    <t>SIAPE</t>
  </si>
  <si>
    <t>Unidade Universitária</t>
  </si>
  <si>
    <t>nível</t>
  </si>
  <si>
    <t>atividade</t>
  </si>
  <si>
    <t>referência</t>
  </si>
  <si>
    <t>quantidade apresentada</t>
  </si>
  <si>
    <t>pontuação solicitada</t>
  </si>
  <si>
    <t>II - desempenho didático:</t>
  </si>
  <si>
    <t>I - atividades de ensino na educação superior na UFOB ou em outras IES públicas, neste caso, aprovada pelo Consuni ou por instância competente com delegação e sem percepção de remuneração adicional:</t>
  </si>
  <si>
    <t>III – orientação de estudantes na UFOB ou, no caso de orientação em outras IES públicas, aprovada pelo Consuni ou por instância competente com delegação:</t>
  </si>
  <si>
    <t>IV - participação em bancas examinadoras:</t>
  </si>
  <si>
    <t>VI - produção científica, de inovação, técnica ou artística, relacionada à atividade desenvolvida na área de atuação do docente:</t>
  </si>
  <si>
    <t>VII - atividade de extensão à comunidade, de cursos e de serviços:</t>
  </si>
  <si>
    <t xml:space="preserve">VIII – atividade de pesquisa, relacionada a projetos de pesquisa, criação e inovação: </t>
  </si>
  <si>
    <t>IX – Exercício de funções de direção, vice-direção, coordenação, vice-coordenação, assessoramento e chefia:</t>
  </si>
  <si>
    <t>X - Representação, exceto se contemplado no item anterior, sendo que, no caso de membro suplente, considerar um quarto da pontuação:</t>
  </si>
  <si>
    <t>quantidade TOTAL apresentada</t>
  </si>
  <si>
    <t>1,00 ponto para cada participação</t>
  </si>
  <si>
    <t>2,00 pontos para cada participação</t>
  </si>
  <si>
    <t>5,0 pontos</t>
  </si>
  <si>
    <t>10,0 pontos</t>
  </si>
  <si>
    <t>1/24 (um vinte e quatro avos) da pontuação necessária para fins da progressão ou promoção pretendida, por mês de exercício</t>
  </si>
  <si>
    <t>1/25 (um vinte e cinco avos) da pontuação necessária para fins da progressão ou promoção pretendida, por mês de exercício</t>
  </si>
  <si>
    <t>1/28 (um vinte e oito avos) da pontuação necessária para fins da progressão ou promoção pretendida, por mês de exercício</t>
  </si>
  <si>
    <t>4,0 pontos</t>
  </si>
  <si>
    <t>quantidade de participações apresentada</t>
  </si>
  <si>
    <t xml:space="preserve"> 5,0 pontos por coordenação</t>
  </si>
  <si>
    <t>nº de identificação do(s) documento(s) comprobatório apresentado(s)</t>
  </si>
  <si>
    <t>pontuação concedida pelo avaliador após análise do processo</t>
  </si>
  <si>
    <t>Observações do solicitante</t>
  </si>
  <si>
    <t>Observações do avaliador</t>
  </si>
  <si>
    <t>0,5 ponto por participação</t>
  </si>
  <si>
    <t>pontos</t>
  </si>
  <si>
    <t>A</t>
  </si>
  <si>
    <t>II</t>
  </si>
  <si>
    <t>a</t>
  </si>
  <si>
    <t>I</t>
  </si>
  <si>
    <t>Formulário específico para as classes A, B e C</t>
  </si>
  <si>
    <t>Nome</t>
  </si>
  <si>
    <t>IDENTIFICAÇÃO DO DOCENTE</t>
  </si>
  <si>
    <t>Promoção/progressão pretendida</t>
  </si>
  <si>
    <t>Pontuação necessária para a progressão ou promoção pretendida, conforme normativa vigente</t>
  </si>
  <si>
    <t>Da classe</t>
  </si>
  <si>
    <t>Para a classe</t>
  </si>
  <si>
    <t>Atividade</t>
  </si>
  <si>
    <t>Referência</t>
  </si>
  <si>
    <t>Formulário específico para as classes D e E</t>
  </si>
  <si>
    <t>pontuação reconhecida pelo avaliador após análise do processo</t>
  </si>
  <si>
    <t>FORMULÁRIO PARA SOLICITAÇÃO DE PROMOÇÃO/PROGRESSÃO FUNCIONAL</t>
  </si>
  <si>
    <t>pontuação equivalente solicitada</t>
  </si>
  <si>
    <t>Interstício sob avaliação:</t>
  </si>
  <si>
    <t>quantidade apresentada (EM MESES)</t>
  </si>
  <si>
    <t>DOC1</t>
  </si>
  <si>
    <t>Pontuação total nos itens avaliados</t>
  </si>
  <si>
    <t>Regime de Trabalho</t>
  </si>
  <si>
    <t>horas</t>
  </si>
  <si>
    <t>FULANO DE TAL</t>
  </si>
  <si>
    <t xml:space="preserve">Informações que julgar relevantes para orientar a avaliação </t>
  </si>
  <si>
    <t>CENTRO xxx xxxxxxx xxxxxxx</t>
  </si>
  <si>
    <t>V - atividade de extensão à comunidade, de cursos e de serviços:</t>
  </si>
  <si>
    <t>Observações do avaliador (AVALIADOR/COMISSÃO)</t>
  </si>
  <si>
    <t>IV</t>
  </si>
  <si>
    <t>D</t>
  </si>
  <si>
    <t>Trata de avaliação de servidora com licença maternidade concedida no período avaliado?</t>
  </si>
  <si>
    <t>Elementos de avaliação</t>
  </si>
  <si>
    <t>Pontuação reconhecida/recomendada</t>
  </si>
  <si>
    <t>TOTAL</t>
  </si>
  <si>
    <r>
      <t xml:space="preserve">V - cursos ou estágios de aperfeiçoamento, especialização e atualização, bem como obtenção de créditos e títulos de pós-graduação </t>
    </r>
    <r>
      <rPr>
        <i/>
        <sz val="11"/>
        <rFont val="Calibri"/>
        <family val="2"/>
      </rPr>
      <t>stricto sensu</t>
    </r>
    <r>
      <rPr>
        <sz val="11"/>
        <rFont val="Calibri"/>
        <family val="2"/>
      </rPr>
      <t>, exceto quando contabilizados para fins de promoção acelerada:</t>
    </r>
  </si>
  <si>
    <t>_______________________________________________, _______ de _______________________ de ___________.</t>
  </si>
  <si>
    <t>Relator: ______________________________________________________________</t>
  </si>
  <si>
    <t>Formulário específico para USO DO(A) RELATOR(A)</t>
  </si>
  <si>
    <t>Comissão avaliadora</t>
  </si>
  <si>
    <t>Dados da Designação: Portaria de nº __________     de  _____  de _______________________ de _________ .</t>
  </si>
  <si>
    <t>(Loca, data) _______________________________________________, _______ de _______________________ de ___________.</t>
  </si>
  <si>
    <t xml:space="preserve">Processo de nº 23520. </t>
  </si>
  <si>
    <t>Origem:</t>
  </si>
  <si>
    <t>Interessado:</t>
  </si>
  <si>
    <t>Assunto:</t>
  </si>
  <si>
    <t>Relator:</t>
  </si>
  <si>
    <t>na carreira do Magistério Superior no âmbito da Universidade Federal do Oeste da Bahia.</t>
  </si>
  <si>
    <t>.</t>
  </si>
  <si>
    <t>folhas, estando devidamente comprovado pelo(a) requerente.</t>
  </si>
  <si>
    <t>(xxxxxxxx pontos).</t>
  </si>
  <si>
    <t xml:space="preserve">, considerando-se as exigênicas para acesso à classe\nível </t>
  </si>
  <si>
    <t>funcional, da classe/nível</t>
  </si>
  <si>
    <t>para a classe/nível</t>
  </si>
  <si>
    <t>à</t>
  </si>
  <si>
    <t>Salvo melhor Juízo, este é o parecer.</t>
  </si>
  <si>
    <t>Local, data</t>
  </si>
  <si>
    <t>Relator/Avaliadores</t>
  </si>
  <si>
    <t>informações adicionais, se necessário:</t>
  </si>
  <si>
    <t>II -  produção científica, de inovação, técnica ou artística, relacionada à atividade desenvolvida na área de atuação do docente:</t>
  </si>
  <si>
    <t xml:space="preserve">IV - atividade de pesquisa, relacionada a projetos de pesquisa, criação e inovação: </t>
  </si>
  <si>
    <t>VI - Exercício de funções de direção, vice-direção, coordenação, vice-coordenação, assessoramento e chefia:</t>
  </si>
  <si>
    <t>VII - Representação, exceto se contemplado no item anterior, sendo que, no caso de membro suplente, considerar um quarto da pontuação:</t>
  </si>
  <si>
    <t>_____________________________________   ________________________________________________   ________________________________________                 presidente                                                                                membro                                                                                                  membro</t>
  </si>
  <si>
    <t>Memorando nº _______/ 20____.</t>
  </si>
  <si>
    <t xml:space="preserve">Ao(À) Professor(a) </t>
  </si>
  <si>
    <t xml:space="preserve">Diretor(a) do Centro </t>
  </si>
  <si>
    <t>Senhor(a) Diretor(a)</t>
  </si>
  <si>
    <t xml:space="preserve">       Informo tratar-se de solicitação de </t>
  </si>
  <si>
    <t>da classe/nível</t>
  </si>
  <si>
    <t xml:space="preserve">       Mantenho-me à disposição para quaisquer esclarecimentos.</t>
  </si>
  <si>
    <t xml:space="preserve">       Respeitosamente,</t>
  </si>
  <si>
    <t>Fulano de Tal</t>
  </si>
  <si>
    <t>Local, xx de xxxxxxxxx de xxxxxx</t>
  </si>
  <si>
    <t>24/10/2016.</t>
  </si>
  <si>
    <t>B/I</t>
  </si>
  <si>
    <t>B/II.</t>
  </si>
  <si>
    <t>Formulário específico para USO DA COMISSÃO AVALIADORA</t>
  </si>
  <si>
    <t>RELATÓRIO DA AVALIAÇÃO DE DESEMPENHO, CLASSES A, B e C</t>
  </si>
  <si>
    <t>Considerando o relatório apresentado e a análise baseada nos critérios definidos pela Resolução Consuni 01/2017, referente à solicitação de avaliação de desempenho para fins de progressão e promoção funcional, apresenta-se o seguinte relato sobre a pontuação alcançada pelo requerente:</t>
  </si>
  <si>
    <t>RELATÓRIO DA AVALIAÇÃO DE DESEMPENHO, CLASSES D e E</t>
  </si>
  <si>
    <r>
      <t>Assunto:</t>
    </r>
    <r>
      <rPr>
        <sz val="10"/>
        <rFont val="Calibri"/>
        <family val="2"/>
      </rPr>
      <t xml:space="preserve"> Requerimento de solicitação de instauração de processo de avaliação de desempenho (promoção/progressão).</t>
    </r>
  </si>
  <si>
    <t xml:space="preserve">        Ao cumprimentá-lo, venho solicitar a vossa senhoria a instauração de processo administrativo referente à avaliação de desempenho para fins de progressão/promoção funcional. Em anexo, apresento relatório devidamente comprovado, informando as atividades desenvolvidas no interstício compreendido no período de </t>
  </si>
  <si>
    <t>À Presidência do Conselho Diretor e em atendimento à designação, apresento(amos) parecer conclusivo.</t>
  </si>
  <si>
    <t>Total de meses do interstício dentro do Período de Vigência da Resolução CONSUNI/UFOB 007/2020</t>
  </si>
  <si>
    <t>VIII  - Atividades Previstas na Resolução CONSUNI 007/2020 não contemplada nos itens anteriores.</t>
  </si>
  <si>
    <t>XI - Atividades Previstas na Resolução CONSUNI 007/2020 não contemplada nos itens anteriores.</t>
  </si>
  <si>
    <t>CENTRO DAS CIÊNCIAS EXATAS E DAS TECNOLOGIAS</t>
  </si>
  <si>
    <t>NÃO</t>
  </si>
  <si>
    <t>Centro das Ciências Exatas e das Tecnologias</t>
  </si>
  <si>
    <t>Solicitação de Progressão/Promoção Funcional Docente</t>
  </si>
  <si>
    <t>progressão/promoção</t>
  </si>
  <si>
    <t>SIM</t>
  </si>
  <si>
    <t>C</t>
  </si>
  <si>
    <t>1,25 ponto para cada 15 horas-aula</t>
  </si>
  <si>
    <t>1,25 ponto para cada 04 horas-aula</t>
  </si>
  <si>
    <t>0,50 ponto por aluno supervisionado por semestre</t>
  </si>
  <si>
    <t>Revogado pela RESOLUÇÃO CGAG/CONSUNI/UFOB Nº 017, de 2023.</t>
  </si>
  <si>
    <t>III - orientação de estudantes na UFOB ou, no caso de orientação em outras IES públicas, aprovada pela Unidade Universitária ou por instância competente com delegação:</t>
  </si>
  <si>
    <t xml:space="preserve"> 0,50 ponto por mês de orientação de estudante</t>
  </si>
  <si>
    <t>0,25 ponto por mês de co-orientação de estudante</t>
  </si>
  <si>
    <t>0,50 ponto por mês de orientação de estudante</t>
  </si>
  <si>
    <t>0,60 ponto por mês de orientação</t>
  </si>
  <si>
    <t>0,30 ponto por mês de co-orientação</t>
  </si>
  <si>
    <t xml:space="preserve"> 0,10 ponto por mês de acompanhamento efetivo, por estudante</t>
  </si>
  <si>
    <t>1,00 ponto por mês de orientação</t>
  </si>
  <si>
    <t>1,20 ponto por mês de supervisão</t>
  </si>
  <si>
    <t>0,50 ponto por mês de co-orientação</t>
  </si>
  <si>
    <t>4,00 pontos para cada participação</t>
  </si>
  <si>
    <t>6,00 pontos para cada participação</t>
  </si>
  <si>
    <t xml:space="preserve">2,00 pontos para cada participação </t>
  </si>
  <si>
    <t xml:space="preserve">1,0 ponto para cada participação </t>
  </si>
  <si>
    <t xml:space="preserve">0,5 ponto por hora </t>
  </si>
  <si>
    <t>1,00 ponto por mês</t>
  </si>
  <si>
    <t>0,5 ponto por hora-aula</t>
  </si>
  <si>
    <t xml:space="preserve"> 5 pontos por curso concluído</t>
  </si>
  <si>
    <t>10 pontos  por curso concluído</t>
  </si>
  <si>
    <t>20 pontos  por curso concluído</t>
  </si>
  <si>
    <t>40 pontos  por curso concluído</t>
  </si>
  <si>
    <t>30 pontos por publicação</t>
  </si>
  <si>
    <t>18 pontos por publicação</t>
  </si>
  <si>
    <t>2,00 pontos por trabalho publicado</t>
  </si>
  <si>
    <t>3,00 pontos por trabalho publicado</t>
  </si>
  <si>
    <t>0,5 pontos por resumo publicado</t>
  </si>
  <si>
    <t>0,8 pontos por resumo publicado</t>
  </si>
  <si>
    <t>15,0 pontos por premiação</t>
  </si>
  <si>
    <t>10,0 pontos por premiação</t>
  </si>
  <si>
    <t>15,0 pontos por comenda</t>
  </si>
  <si>
    <t>50 pontos por livro publicado</t>
  </si>
  <si>
    <t>20 pontos por revisão/nova edição publicada</t>
  </si>
  <si>
    <t>5 pontos por capítulo publicado</t>
  </si>
  <si>
    <t>2 pontos por revisão/nova edição publicada</t>
  </si>
  <si>
    <t>10 pontos por livro publicado</t>
  </si>
  <si>
    <t>10 pontos por obra</t>
  </si>
  <si>
    <t>5 pontos por vínculo</t>
  </si>
  <si>
    <t>20 pontos por tradução</t>
  </si>
  <si>
    <t>7 pontos por tradução</t>
  </si>
  <si>
    <t>3 pontos por tradução</t>
  </si>
  <si>
    <t>1 ponto por autoria</t>
  </si>
  <si>
    <t>10 pontos por registro</t>
  </si>
  <si>
    <t>5 pontos por autoria</t>
  </si>
  <si>
    <t>3 pontos por manutenção</t>
  </si>
  <si>
    <t>5 pontos por produção</t>
  </si>
  <si>
    <t>1 ponto por participação</t>
  </si>
  <si>
    <t>3 pontos por ministração</t>
  </si>
  <si>
    <t>2 pontos por ministração</t>
  </si>
  <si>
    <t>0,5 ponto por apresentação</t>
  </si>
  <si>
    <t>0,3 ponto por apresentação</t>
  </si>
  <si>
    <t>30 pontos por patente</t>
  </si>
  <si>
    <t>10 pontos por parecer</t>
  </si>
  <si>
    <t>3,0 pontos por relatório</t>
  </si>
  <si>
    <t>1,5 ponto por produção</t>
  </si>
  <si>
    <t>ff-A)  parecer de Laudo Pericial ou Parecer Técnico Pericial.</t>
  </si>
  <si>
    <t>5,0 pontos por coordenação</t>
  </si>
  <si>
    <t xml:space="preserve"> 2,0 pontos por participação</t>
  </si>
  <si>
    <t>20,0 pontos por coordenação</t>
  </si>
  <si>
    <t>5,0 pontos por participação</t>
  </si>
  <si>
    <t>a)      aulas ministradas em curso de graduação e pós-graduação;</t>
  </si>
  <si>
    <t>b)     atividades presenciais, desenvolvidas durante a Escola de Estudos Temáticos.</t>
  </si>
  <si>
    <t>c)     alunos supervisionados semestralmente em estágio curricular ou residência acadêmico-profissional.</t>
  </si>
  <si>
    <t>a)     orientação de estudante por mês em Trabalho de Conclusão de curso de graduação, curso de pós-graduação lato sensu ou em Estágio Curricular e Extracurricular de curso de graduação.</t>
  </si>
  <si>
    <t>c)      orientação de estudante, bolsista ou voluntário, por mês, em programa Institucional de Bolsa de Iniciação Científica, Iniciação Tecnológica, Iniciação à Extensão, Monitoria Institucional ou Similar;</t>
  </si>
  <si>
    <t>d)      co-orientação de estudante, bolsista ou voluntário, por mês, em programa Institucional de Bolsa de Iniciação Científica, Iniciação Tecnológica, Iniciação à Extensão ou Similar;</t>
  </si>
  <si>
    <t>e)     orientação de estudante vinculado à projeto de pesquisa, extensão ou monitoria de ensino, devidamente aprovado e cadastrado pela UFOB, por mês, exceto se contabilizado nos itens anteriores.</t>
  </si>
  <si>
    <t>f)       orientação de estudante, por mês, em programa institucional de bolsa de iniciação à docência, programa de educação tutorial, programa de educação pelo trabalho ou equivalente.</t>
  </si>
  <si>
    <t>g)     acompanhamento efetivo de estudante, por mês, em orientação acadêmica, conforme normatização específica da UFOB.</t>
  </si>
  <si>
    <t>h)      orientação de estudante, por mês, em curso de mestrado;</t>
  </si>
  <si>
    <t>i)      co-orientação de estudante, por mês, em curso de mestrado;</t>
  </si>
  <si>
    <t>j)        orientação de estudante, por mês, em curso de doutorado;</t>
  </si>
  <si>
    <t>k)      co-orientação de estudante, por mês, em curso de doutorado;</t>
  </si>
  <si>
    <t>l)       supervisão de estagiário em pós-doutoramento, por mês.</t>
  </si>
  <si>
    <t>a)     participação em banca examinadora de trabalho de conclusão de curso de graduação ou pós-graduação lato sensu, exceto na qualidade de orientador ou de co-orientador.</t>
  </si>
  <si>
    <t>b)      participação em banca examinadora de qualificação de mestrado, exceto na qualidade de orientador ou de co-orientador;</t>
  </si>
  <si>
    <t>c)      participação em banca examinadora de dissertação de mestrado, exceto na qualidade de orientador ou de co-orientador;</t>
  </si>
  <si>
    <t>d)       participação em banca examinadora de qualificação de doutorado, exceto na qualidade de orientador ou de co-orientador;</t>
  </si>
  <si>
    <t>e)       participação em banca examinadora de tese de doutorado, exceto na qualidade de orientador ou de co-orientador;</t>
  </si>
  <si>
    <t>f)       participação em banca examinadora para concurso público para Professor do Magistério Superior;</t>
  </si>
  <si>
    <t>g)      participação em banca examinadora para processo seletivo simplificado para o Professor do Magistério Superior;</t>
  </si>
  <si>
    <t>h)      participação em banca examinadora em concursos e processos seletivos diferentes dos descritos acima no âmbito das IES.</t>
  </si>
  <si>
    <r>
      <t xml:space="preserve">V - cursos ou estágios de aperfeiçoamento, especialização e atualização, bem como obtenção de créditos e títulos de pós-graduação </t>
    </r>
    <r>
      <rPr>
        <b/>
        <i/>
        <sz val="8"/>
        <rFont val="Calibri"/>
        <family val="2"/>
        <scheme val="minor"/>
      </rPr>
      <t>stricto sensu</t>
    </r>
    <r>
      <rPr>
        <b/>
        <sz val="8"/>
        <rFont val="Calibri"/>
        <family val="2"/>
        <scheme val="minor"/>
      </rPr>
      <t>, exceto quando contabilizados para fins de promoção acelerada:</t>
    </r>
  </si>
  <si>
    <t>a)    hora certificada ou declarada em curso ou estágio de aperfeiçoamento, especialização, capacitação e atualização, devidamente autorizado pela UFOB, caso necessário, exceto pós-doutorado.</t>
  </si>
  <si>
    <t>b)    mês de afastamento para dedicação a estágio de pós-doutoramento ou missão científica devidamente autorizado(a) pela UFOB no Plano de Qualificação Docente;</t>
  </si>
  <si>
    <t>c)     hora-aula cursada em curso de pós-graduação stricto sensu, como estudante regular, devidamente autorizado pela UFOB, exceto se o curso foi concluído durante o interstício avaliado.</t>
  </si>
  <si>
    <t>d)    conclusão de curso de aperfeiçoamento.</t>
  </si>
  <si>
    <t>e)    conclusão de curso de especialização.</t>
  </si>
  <si>
    <t>f)     conclusão de curso de mestrado.</t>
  </si>
  <si>
    <t>g)    conclusão de curso de doutorado.</t>
  </si>
  <si>
    <t>a)     autoria ou coautoria de publicações em periódicos, em revistas indexadas internacionalmente.</t>
  </si>
  <si>
    <t>b)      autoria ou coautoria de publicações em periódicos, em revistas indexadas nacionalmente.</t>
  </si>
  <si>
    <t>c)     Revogado pela RESOLUÇÃO CGAG/CONSUNI/UFOB Nº 017, de 2023.</t>
  </si>
  <si>
    <t>d)       autoria ou coautoria de trabalho completo ou resumo expandido publicado em anais/livro de resumos de evento nacional.</t>
  </si>
  <si>
    <t>e)      autoria ou coautoria de trabalho completo ou resumo expandido publicado em anais/livro de resumos de evento internacional.</t>
  </si>
  <si>
    <t>f)       autoria ou coautoria de resumo publicado em anais/livro de resumos de evento nacional.</t>
  </si>
  <si>
    <t>g)      autoria ou coautoria de resumo publicado em anais/livro de resumos de evento internacional.</t>
  </si>
  <si>
    <t>h)      premiação de trabalho científico ou artístico emitido por entidade científica, artística ou cultural.</t>
  </si>
  <si>
    <t>i)        premiação de trabalho científico ou artístico emitido em congressos, encontros ou similares;</t>
  </si>
  <si>
    <t>j)        comenda advinda do exercício de atividades acadêmicas;</t>
  </si>
  <si>
    <t>k)      autoria ou coautoria de livro em 1ª edição, contendo International Standard Book Number – ISBN (Número de Livro Padrão Internacional) ou International Standard Serial Number - ISSN (Número de Série Padrão Internacional), publicado por editora universitária com Conselho Editorial e catálogo de publicações.</t>
  </si>
  <si>
    <t>l)        autoria ou coautoria de revisão ou nova edição de livro, contendo ISBN ou ISSN, publicado por editora universitária com Conselho Editorial e catálogo de publicações</t>
  </si>
  <si>
    <t>m)  autoria ou coautoria de capítulo de livro, em 1ª edição, contendo ISBN ou ISSN, publicado por editora universitária com Conselho Editorial e catálogo de publicações.</t>
  </si>
  <si>
    <t>n)      autoria ou coautoria de revisão ou nova edição de capítulo de livro, contendo ISBN ou ISSN, publicado por editora universitária com Conselho Editorial e catálogo de publicações.</t>
  </si>
  <si>
    <t>o)       autoria ou coautoria de livro, em 1ª edição ou revisão, contendo ISBN ou ISSN, publicado por editora não enquadrada nos itens anteriores.</t>
  </si>
  <si>
    <t>p)      autoria ou coautoria de livro ou capítulo de livro, em 1ª edição ou revisão, contendo ISBN ou ISSN, publicado por editora não enquadrada nos itens anteriores.</t>
  </si>
  <si>
    <t>q)      autoria de obra com International Standard Recording Code – ISRC (Código de Gravação Padrão Internacional).</t>
  </si>
  <si>
    <t>r)       vínculo como interprete ou produtor de obra com ISRC;</t>
  </si>
  <si>
    <t>s)        tradução de livro publicado, relacionado à área de atuação do docente, contendo ISBN ou ISSN, publicado por editora universitária com Conselho Editorial e catálogo de publicações.</t>
  </si>
  <si>
    <t>t)       tradução de capítulo de livro publicado, contendo ISBN ou ISSN, publicado por editora universitária com Conselho Editorial e catálogo de publicações.</t>
  </si>
  <si>
    <t>u)      tradução de artigo publicado.</t>
  </si>
  <si>
    <t>v)       prefácio, posfácio, introdução ou apresentação de obra.</t>
  </si>
  <si>
    <t>w)     software, marca, cultivar, produto, processo, desenho industrial ou técnica de transformação envolvendo bens e/ou serviços em que foram incluídas atividades de pesquisa e desenvolvimento, devidamente registrado.</t>
  </si>
  <si>
    <t>x)       autoria de cartas, mapas ou outros produtos cartográficos, provenientes de atividades de pesquisa e desenvolvimento</t>
  </si>
  <si>
    <t>y)      manutenção de obra artística ou coleções científicas, referente a produtos conservados ou restaurados, seja em papel, vídeo, tela, meio digital ou outros;</t>
  </si>
  <si>
    <t>z)        produção de maquete ou coleções científicas, certificada, que tenha sido realizada como produção técnica proveniente de atividades de pesquisa e desenvolvimento.</t>
  </si>
  <si>
    <t>aa)   participação em programas de rádio ou TV, na forma de entrevista, mesa redonda e comentários.</t>
  </si>
  <si>
    <t>bb)    mini-curso, palestra, mesa-redonda ou curso de caráter técnico-científico ministrado em evento internacional.</t>
  </si>
  <si>
    <t>cc)    pontos por mini-curso, palestra, mesa-redonda ou curso de caráter técnico-científico ministrado em eventos, exceto internacionais.</t>
  </si>
  <si>
    <t>dd)  pôster ou trabalho apresentado em sessão coordenada de caráter técnico-científico em evento internacional.</t>
  </si>
  <si>
    <t>ee)   pôster ou trabalho apresentado em sessão coordenada de caráter técnico-científico em evento, exceto internacional.</t>
  </si>
  <si>
    <t>ff)      patente concedida a processo ou técnica de transformação envolvendo bens e/ou serviços em que foram incluídas atividades de pesquisa e desenvolvimento.</t>
  </si>
  <si>
    <t>gg)  relatório de pesquisa desenvolvida e devidamente aprovado e registrado pelas instâncias competentes da UFOB.</t>
  </si>
  <si>
    <t>hh)   outra produção relevante.</t>
  </si>
  <si>
    <t>a)      coordenação de ação de extensão, devidamente cadastrada no Órgão de Gestão de Extensão e Cultura, de caráter eventual.</t>
  </si>
  <si>
    <t>b)     participação como membro de equipe de ação de extensão, devidamente cadastrada no Órgão de Gestão de Extensão e Cultura, de caráter eventual, exceto se na condição de coordenador(a) ou vice-coordenador(a).</t>
  </si>
  <si>
    <t>c)      coordenação de ação de extensão, devidamente cadastrada no Órgão de Gestão de Extensão e Cultura, de caráter a longo prazo.</t>
  </si>
  <si>
    <t>d)      participação de ação de extensão, devidamente cadastrada no Órgão de Gestão de Extensão e Cultura, de caráter a longo prazo, exceto se na condição de coordenador(a) ou vice-coordenador(a).</t>
  </si>
  <si>
    <t>e)     Revogado pela RESOLUÇÃO CGAG/CONSUNI/UFOB Nº 017, de 2023.</t>
  </si>
  <si>
    <t>f)      Revogado pela RESOLUÇÃO CGAG/CONSUNI/UFOB Nº 017, de 2023.</t>
  </si>
  <si>
    <t>a)      coordenação de projeto vigente, aprovado com fomento por agência de financiamento, em editais externos à UFOB, cadastrado no órgão de gestão de pesquisa, criação e inovação;</t>
  </si>
  <si>
    <t>b)     participação em projeto vigente, aprovado com fomento por agência de financiamento, em editais externos à UFOB, cadastrado no órgão de gestão de pesquisa, criação e inovação;</t>
  </si>
  <si>
    <t>c)      coordenação em projeto vigente, aprovado em editais da UFOB, cadastrado no órgão de gestão de pesquisa, criação e inovação;</t>
  </si>
  <si>
    <t>d)      participação em projeto vigente, aprovado em editais da UFOB, cadastrado no órgão de gestão de pesquisa, criação e inovação;</t>
  </si>
  <si>
    <t>f)       participação em projeto vigente, cadastrado no órgão de gestão de pesquisa, criação e inovação da UFOB, exceto os pontuados nas alíneas anteriores;</t>
  </si>
  <si>
    <t>g)      liderança de Grupo de Pesquisa no âmbito da UFOB.</t>
  </si>
  <si>
    <t>t)       exercício de função administrativa, nível FG ou designado por portaria, no âmbito das unidades universitárias, não descrita nos casos acima.</t>
  </si>
  <si>
    <t>r)       editor associado de revista científica indexada.</t>
  </si>
  <si>
    <t>b)      co-orientação de estudante  por mês  em Trabalho de Conclusão de Curso de graduação, curso de pós-graduação lato sensu ou em Estágio Curricular de curso de graduação;</t>
  </si>
  <si>
    <t>10,0 pontos por coordenação ou vice</t>
  </si>
  <si>
    <t>g)      coordenação ou vice-coordenação de proposta de extensão aprovada e contemplada com recursos financeiros em editais externos à UFOB, no interstício avaliado.</t>
  </si>
  <si>
    <t>h)    colaboração em proposta de extensão aprovada e contemplada com recursos financeiros em editais externos à UFOB, no interstício avaliado.</t>
  </si>
  <si>
    <t>  4,0 pontos por colaboração</t>
  </si>
  <si>
    <t>i)       coordenação ou vice-coordenação de proposta de extensão aprovada e contemplada com recursos financeiros em editais da UFOB, no interstício avaliado.</t>
  </si>
  <si>
    <t>j)        colaboração em proposta de extensão aprovada e contemplada com recursos financeiros em editais da UFOB, no interstício avaliado.</t>
  </si>
  <si>
    <t>2,0 pontos por colaboração</t>
  </si>
  <si>
    <t>k)      serviço prestado à comunidade, na forma de palestra, conferência, atividade artística e cultural relacionada à área de atuação do docente, devidamente aprovado pelos órgãos competentes e registrado junto ao Órgão de Gestão de Extensão e Cultura, conforme legislação vigente.</t>
  </si>
  <si>
    <t>0,1 ponto para cada 1 (uma) hora de serviço prestado</t>
  </si>
  <si>
    <t>l)        serviço prestado à comunidade, no âmbito de projetos institucionais de ensino, pesquisa e extensão ou por colaboração esporádica de natureza científica ou tecnológica em assuntos de especialidade do docente, inclusive em polos de inovação tecnológica, na área de atuação do docente, devidamente aprovado pelos órgãos competentes e cadastrado junto ao Órgão de Gestão de Extensão e Cultura, conforme legislação vigente.</t>
  </si>
  <si>
    <t>0,2 ponto por cada 1 (uma) hora de serviço prestado</t>
  </si>
  <si>
    <t>m)   revisão, parecer técnico ou análise de material didático a pedido de revista científica, órgão de fomento ou editora.</t>
  </si>
  <si>
    <t xml:space="preserve"> 5,0 pontos por participação</t>
  </si>
  <si>
    <t>10,0 pontos por coordenação</t>
  </si>
  <si>
    <t>4,0 pontos por participação</t>
  </si>
  <si>
    <t xml:space="preserve"> 2,0 pontos por coordenação </t>
  </si>
  <si>
    <t>e)      coordenação  de projeto vigente, cadastrado no órgão de gestão de pesquisa, criação e inovação da UFOB, exceto os pontuados nas alíneas anteriores;</t>
  </si>
  <si>
    <t>g)     exercício do cargo de coordenador(a) do Órgão de Gestão do Planejamento Acadêmico da Unidade.</t>
  </si>
  <si>
    <t>h)      exercício do cargo de coordenador de curso de graduação e/ou pós-graduação.</t>
  </si>
  <si>
    <t>f)       exercício do cargo de vice-diretor de unidade universitária.</t>
  </si>
  <si>
    <t>d)      exercício do cargo de diretor(a) de unidade universitária.</t>
  </si>
  <si>
    <t>c)      exercício do cargo de chefe de gabinete do(a) reitor(a).</t>
  </si>
  <si>
    <t>a)      exercício do cargo de reitor(a).</t>
  </si>
  <si>
    <t>b)      exercício do cargo de vice-reitor(a) ou pró-reitor(a).</t>
  </si>
  <si>
    <t>e)      exercício do cargo de superintendente no âmbito da UFOB.</t>
  </si>
  <si>
    <t>i)        exercício do cargo de presidente da CPPD.</t>
  </si>
  <si>
    <t>j)        exercício de cargo de direção, nível CD-3 ou CD-4, no âmbito da Administração Central, não descrito nos casos acima.</t>
  </si>
  <si>
    <t>k)       exercício de cargo de direção, coordenação e assessoramento em órgãos dos Ministérios da Educação, da Cultura e da Ciência, Tecnologia e Inovação, e demais Órgãos Federais.</t>
  </si>
  <si>
    <t>l)        exercício do cargo de vice-coordenador(a) do Órgão de Gestão do Planejamento Acadêmico da Unidade.</t>
  </si>
  <si>
    <t>m)  exercício do cargo de vice-coordenador de curso de graduação e/ou pós-graduação.</t>
  </si>
  <si>
    <t>n)      exercício do cargo de vice-presidente da CPPD.</t>
  </si>
  <si>
    <t>o)      exercício do cargo de presidente da Comissão Própria de Avaliação - CPA, Comissão de Ética e Comitê de Ética.</t>
  </si>
  <si>
    <t>p)      exercício em função administrativa, nível FG, no âmbito da Administração Central, não descrita nos casos acima.</t>
  </si>
  <si>
    <t xml:space="preserve">1/32 (um trinta e dois avos) da pontuação necessária para fins da progressão ou promoção pretendida, por mês de exercício </t>
  </si>
  <si>
    <t>r)      exercício do cargo de presidente de Conselhos, no âmbito da UFOB, exceto se representante nato.</t>
  </si>
  <si>
    <t>q)      exercício do cargo de vice-presidente da Comissão Própria de Avaliação, Comissão de Ética e Comitê de Ética.</t>
  </si>
  <si>
    <t>s)       coordenação ou sub-coordenação de Programas ou Projetos Institucionais, como PIBID, IDIOMA SEM FRONTEIRA, PET ou similar.</t>
  </si>
  <si>
    <t>a)      membro de colegiado de curso de graduação e pós-graduação.</t>
  </si>
  <si>
    <t xml:space="preserve">Titular: 0,50 ponto por mês de representação </t>
  </si>
  <si>
    <t>b)      coordenador(a) de núcleo docente, no âmbito do Órgão de Gestão do núcleo acadêmico.</t>
  </si>
  <si>
    <t>0,50 ponto por mês de representação</t>
  </si>
  <si>
    <t>c)      vice-coordenador(a) de núcleo docente, no âmbito do Órgão de Gestão do Planejamento Acadêmico da Unidade.</t>
  </si>
  <si>
    <t>0,20 ponto por mês de representação</t>
  </si>
  <si>
    <t xml:space="preserve">0,20 ponto por mês de representação </t>
  </si>
  <si>
    <t>d)       representação em Núcleo Docente Estruturante de curso.</t>
  </si>
  <si>
    <t>e)     representação dos docentes no Conselho Diretor do Centro.</t>
  </si>
  <si>
    <t>1/48 (um quarenta e oito avos) da pontuação necessária para fins da progressão ou promoção pretendida, por mês de exercício</t>
  </si>
  <si>
    <t>f)      membro da CPPD.</t>
  </si>
  <si>
    <t>g)      membro da Comissão Própria de Avaliação, Comissão de Ética ou Comitê de Ética.</t>
  </si>
  <si>
    <t>i)      representação dos docentes nos conselhos superiores deliberativos.</t>
  </si>
  <si>
    <t>h)      membro do Conselho de Curadores.</t>
  </si>
  <si>
    <t>j)      participação em Diretoria da Seção-Sindical/ Associação de Professores da UFOB (nível local) ou do Sindicato Nacional dos Docentes (nível nacional).</t>
  </si>
  <si>
    <t>k)     representação em conselhos de Órgãos dos Ministérios da Educação, da Cultura e da Ciência, Tecnologia e Inovação e demais Órgãos federais.</t>
  </si>
  <si>
    <t>2,0 pontos por mês de representação</t>
  </si>
  <si>
    <t>l)       atuação mensal como representante da UFOB em comitês, colegiados, conselhos ou similares em âmbitos municipais e/ou estaduais, com participação efetiva declarada pelo órgão.</t>
  </si>
  <si>
    <t>1,0 ponto por mês de atuação</t>
  </si>
  <si>
    <t>Suplente: 1/4 da pontuação por mês de representação</t>
  </si>
  <si>
    <t>m)   membro de comissão de sindicância acusatória ou processo administrativo disciplinar.</t>
  </si>
  <si>
    <t>2,0 pontos por participação</t>
  </si>
  <si>
    <t>1,0 ponto por representação</t>
  </si>
  <si>
    <t>Suplente: 1/4 da pontuação por representação</t>
  </si>
  <si>
    <t>p)      participação como parecerista em avaliação de desempenho em estágio probatório ou para fins de progressão ou promoção.</t>
  </si>
  <si>
    <t>o)      outras representações, devidamente autorizadas pela UFOB.</t>
  </si>
  <si>
    <t>n)      membro de comissão de sindicância investigativa ou patrimonial e similares.</t>
  </si>
  <si>
    <t>q)      editor chefe de revista científica indexada.</t>
  </si>
  <si>
    <t>V - cursos ou estágios de aperfeiçoamento, especialização e atualização, bem como obtenção de créditos e títulos de pós-graduação stricto sensu, exceto quando contabilizados para fins de promoção acelerada:</t>
  </si>
  <si>
    <t>II - desempenho didático (Revogado pela RESOLUÇÃO CGAG/CONSUNI/UFOB Nº 017, de 2023)</t>
  </si>
  <si>
    <t>-</t>
  </si>
  <si>
    <t>Pontuação solicitada</t>
  </si>
  <si>
    <t>Pontuação concedida pelo avaliador após análise do processo</t>
  </si>
  <si>
    <t>Total</t>
  </si>
  <si>
    <t>RESUMO</t>
  </si>
  <si>
    <t>DE</t>
  </si>
  <si>
    <t>II - produção intelectual, abrangendo a produção científica, artística, técnica e cultural, representada por publicações ou formas de expressão usuais e pertinentes aos ambientesacadêmicos específicos, avaliadas de acordo com a sistemática da CAPES e CNPq para as diferentes áreas do conhecimento:</t>
  </si>
  <si>
    <t>a)     autoria ou coautoria de publicação em periódicos com Qualis ou Qualis Artístico nos estratos A1 a A4 ou com JCR ≥ 0,729.</t>
  </si>
  <si>
    <t>b)      autoria ou coautoria de publicação em periódicos com produção artística Qualis ou Qualis Artístico nos estratos B1 a B4 ou JCR &lt; 0,729.</t>
  </si>
  <si>
    <t>c)     autoria ou coautoria de publicação em periódicos Qualis ou Qualis Artístico no estrato C.</t>
  </si>
  <si>
    <t>10 pontos por publicação</t>
  </si>
  <si>
    <t>k)      autoria ou coautoria de livro em 1a edição, contendo ISBN - International Standard Book Number (Número de Livro Padrão Internacional) ou ISSN - International Standard Serial Number (Número de Série Padrão Internacional), publicado por editora universitária com Conselho Editorial e catálogo de publicações.</t>
  </si>
  <si>
    <t>q)      autoria de obra com ISRC - International Standard Recording Code (Código de Gravação Padrão Internacional).</t>
  </si>
  <si>
    <t>gg)  relatório de pesquisa desenvolvida, devidamente aprovado e registrado pelas instâncias competentes da UFOB.</t>
  </si>
  <si>
    <t>III - orientação de estudantes na UFOB ou, no caso de orientação em outras Instituições de Ensino Superior - IES públicas, aprovada pela Unidade Universitária ou por instância competente com delegação, e participação em bancas examinadoras:</t>
  </si>
  <si>
    <t>c)      orientação de estudante, bolsista ou voluntário, por mês, em programa Institucional de Bolsa de Iniciação Científica, Iniciação Tecnológica, Iniciação à Extensão ou Similar;</t>
  </si>
  <si>
    <t>e)     orientação de estudante vinculado a projeto de pesquisa, extensão ou monitoria de ensino, devidamente aprovado e cadastrado pela UFOB, por mês, exceto se contabilizado nos itens anteriores.</t>
  </si>
  <si>
    <t>f)       orientação de estudante, por mês, em Programa Institucional de Bolsa de Iniciação à Docência - PIBID, Programa de Educação Tutorial - PET, Programa de Educação pelo Trabalho ou equivalente.</t>
  </si>
  <si>
    <t>g)      orientação de estudante, por mês, em curso de mestrado;</t>
  </si>
  <si>
    <t>h)      co-orientação de estudante, por mês, em curso de mestrado;</t>
  </si>
  <si>
    <t>i)        orientação de estudante, por mês, em curso de doutorado;</t>
  </si>
  <si>
    <t>j)      co-orientação de estudante, por mês, em curso de doutorado;</t>
  </si>
  <si>
    <t>k)       supervisão de estagiário em pós-doutoramento, por mês.</t>
  </si>
  <si>
    <t>l)     participação em banca examinadora de trabalho de conclusão de curso de graduação ou pós-graduação lato sensu, exceto na qualidade de orientador ou de co-orientador.</t>
  </si>
  <si>
    <t>m)      participação em banca examinadora de qualificação de mestrado, exceto na qualidade de orientador ou de co-orientador.</t>
  </si>
  <si>
    <t>n)      participação em banca examinadora de dissertação, exceto na qualidade de orientador ou de co-orientador.</t>
  </si>
  <si>
    <t>o)       participação em banca examinadora de qualificação de doutorado, exceto na qualidade de orientador ou de co-orientador.</t>
  </si>
  <si>
    <t>r)      participação em banca examinadora para processo seletivo simplificado para Professor do Magistério Superior.</t>
  </si>
  <si>
    <t>q)       participação em banca examinadora para concurso público para Professor do Magistério Superior.</t>
  </si>
  <si>
    <t>p)       participação em banca examinadora de tese, exceto na qualidade de orientador ou de co-orientador.</t>
  </si>
  <si>
    <t>s)      participação em banca examinadora em concursos diferentes dos descritos acima e processos seletivos, no âmbito das IES.</t>
  </si>
  <si>
    <t>IV - atividade de pesquisa, relacionada a projetos de pesquisa aprovados pelas instâncias competentes da UFOB:</t>
  </si>
  <si>
    <t>h)      liderança de Grupo de Pesquisa no âmbito da UFOB.</t>
  </si>
  <si>
    <t>1,50 pontos por mês de dedicação</t>
  </si>
  <si>
    <t>g)      dedicação, por mês, a projeto de pesquisa vinculado a estágio de pós-doutoramento ou missão científica, exceto se supervisor, devidamente autorizado pela UFOB.</t>
  </si>
  <si>
    <t>V - atividade de extensão, relacionada a projetos de extensão aprovados pelas instâncias competentes da UFOB:</t>
  </si>
  <si>
    <t xml:space="preserve"> 4,0 pontos por colaboração</t>
  </si>
  <si>
    <t>i)       coordenação de proposta de extensão aprovada e contemplada com recursos financeiros em editais da UFOB, no interstício avaliado.</t>
  </si>
  <si>
    <t>VI - exercício de funções de direção, coordenação, assessoramento, chefia:</t>
  </si>
  <si>
    <t>VII - representação, exceto se contemplado no item anterior, sendo que, no caso de membro suplente, considerar um quarto da pontuação:</t>
  </si>
  <si>
    <t>s)       Coordenação institucional de Programas Institucionais, como Programa Institucional de Bolsas de Iniciação à Docência - PIBID, Idioma sem Fronteira - IsF, Programa de Educação Tutorial - PET ou similar.</t>
  </si>
  <si>
    <t>b)      coordenador(a) de núcleo acadêmico, no âmbito do Órgão de Gestão do Planejamento Acadêmico da Unidade.</t>
  </si>
  <si>
    <t>k)     representação em conselhos de Órgãos dos Ministérios da Educação, da Cultura e de Ciência, Tecnologia e Inovação e demais Órgãos federais.</t>
  </si>
  <si>
    <t>_____________________________________________</t>
  </si>
  <si>
    <t xml:space="preserve">           Neste sentido, considero(amos) o(a) professor(a)</t>
  </si>
  <si>
    <t>referente ao interstício de</t>
  </si>
  <si>
    <t>Neste sentido, considero(amos) o(a) professor(a)</t>
  </si>
  <si>
    <t xml:space="preserve">Trata-se de processo criado pelo Centro </t>
  </si>
  <si>
    <t>O processo tem por objeto a análise da solicitação de avaliação de desempenho docente para fins de</t>
  </si>
  <si>
    <t xml:space="preserve">O relatório apresentado  contém </t>
  </si>
  <si>
    <t xml:space="preserve">Foram avaliadas as atividades desenvolvidas no interstício compreendido no período de </t>
  </si>
  <si>
    <t xml:space="preserve">Diante das informações prestadas e considerando a análise realizada com base na Resolução nº </t>
  </si>
  <si>
    <t>do Conselho Universitário da Universidade Federal do Oeste da Bahia, registra-se que o(a) docente alcançou</t>
  </si>
  <si>
    <t>Designação:</t>
  </si>
  <si>
    <t>Portaria</t>
  </si>
  <si>
    <t>nº</t>
  </si>
  <si>
    <t>CCET/UFOB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</si>
</sst>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_);_(* \(#,##0.0\);_(* &quot;-&quot;??_);_(@_)"/>
    <numFmt numFmtId="166" formatCode="dd/mm/yy;@"/>
  </numFmts>
  <fonts count="22" x14ac:knownFonts="1">
    <font>
      <sz val="11"/>
      <color theme="1"/>
      <name val="Calibri"/>
      <family val="2"/>
      <scheme val="minor"/>
    </font>
    <font>
      <sz val="10"/>
      <name val="Calibri"/>
      <family val="2"/>
      <scheme val="minor"/>
    </font>
    <font>
      <b/>
      <sz val="9"/>
      <color indexed="81"/>
      <name val="Segoe UI"/>
      <family val="2"/>
    </font>
    <font>
      <b/>
      <sz val="8"/>
      <name val="Calibri"/>
      <family val="2"/>
      <scheme val="minor"/>
    </font>
    <font>
      <sz val="8"/>
      <name val="Calibri"/>
      <family val="2"/>
    </font>
    <font>
      <b/>
      <sz val="8"/>
      <name val="Calibri"/>
      <family val="2"/>
    </font>
    <font>
      <sz val="8"/>
      <name val="Calibri"/>
      <family val="2"/>
      <scheme val="minor"/>
    </font>
    <font>
      <b/>
      <sz val="16"/>
      <name val="Calibri"/>
      <family val="2"/>
      <scheme val="minor"/>
    </font>
    <font>
      <sz val="16"/>
      <name val="Calibri"/>
      <family val="2"/>
      <scheme val="minor"/>
    </font>
    <font>
      <sz val="8"/>
      <color theme="5" tint="0.59996337778862885"/>
      <name val="Calibri"/>
      <family val="2"/>
      <scheme val="minor"/>
    </font>
    <font>
      <sz val="11"/>
      <color theme="1"/>
      <name val="Calibri"/>
      <family val="2"/>
      <scheme val="minor"/>
    </font>
    <font>
      <b/>
      <sz val="11"/>
      <color theme="1"/>
      <name val="Calibri"/>
      <family val="2"/>
      <scheme val="minor"/>
    </font>
    <font>
      <b/>
      <sz val="10"/>
      <name val="Calibri"/>
      <family val="2"/>
      <scheme val="minor"/>
    </font>
    <font>
      <b/>
      <sz val="11"/>
      <name val="Calibri"/>
      <family val="2"/>
      <scheme val="minor"/>
    </font>
    <font>
      <sz val="10"/>
      <name val="Calibri"/>
      <family val="2"/>
    </font>
    <font>
      <b/>
      <sz val="10"/>
      <name val="Calibri"/>
      <family val="2"/>
    </font>
    <font>
      <sz val="11"/>
      <name val="Calibri"/>
      <family val="2"/>
      <scheme val="minor"/>
    </font>
    <font>
      <sz val="11"/>
      <name val="Calibri"/>
      <family val="2"/>
    </font>
    <font>
      <b/>
      <sz val="11"/>
      <name val="Calibri"/>
      <family val="2"/>
    </font>
    <font>
      <i/>
      <sz val="11"/>
      <name val="Calibri"/>
      <family val="2"/>
    </font>
    <font>
      <u/>
      <sz val="11"/>
      <color theme="1"/>
      <name val="Calibri"/>
      <family val="2"/>
      <scheme val="minor"/>
    </font>
    <font>
      <b/>
      <i/>
      <sz val="8"/>
      <name val="Calibri"/>
      <family val="2"/>
      <scheme val="minor"/>
    </font>
  </fonts>
  <fills count="13">
    <fill>
      <patternFill patternType="none"/>
    </fill>
    <fill>
      <patternFill patternType="gray125"/>
    </fill>
    <fill>
      <patternFill patternType="solid">
        <fgColor theme="5" tint="-0.249977111117893"/>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bgColor indexed="64"/>
      </patternFill>
    </fill>
    <fill>
      <patternFill patternType="solid">
        <fgColor theme="0" tint="-4.9989318521683403E-2"/>
        <bgColor indexed="64"/>
      </patternFill>
    </fill>
    <fill>
      <patternFill patternType="solid">
        <fgColor theme="7"/>
        <bgColor indexed="64"/>
      </patternFill>
    </fill>
    <fill>
      <patternFill patternType="solid">
        <fgColor theme="7" tint="0.79998168889431442"/>
        <bgColor theme="7" tint="0.79998168889431442"/>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theme="5" tint="0.39997558519241921"/>
      </left>
      <right/>
      <top/>
      <bottom/>
      <diagonal/>
    </border>
    <border>
      <left/>
      <right/>
      <top style="medium">
        <color indexed="64"/>
      </top>
      <bottom style="medium">
        <color indexed="64"/>
      </bottom>
      <diagonal/>
    </border>
  </borders>
  <cellStyleXfs count="2">
    <xf numFmtId="0" fontId="0" fillId="0" borderId="0"/>
    <xf numFmtId="164" fontId="10" fillId="0" borderId="0" applyFont="0" applyFill="0" applyBorder="0" applyAlignment="0" applyProtection="0"/>
  </cellStyleXfs>
  <cellXfs count="194">
    <xf numFmtId="0" fontId="0" fillId="0" borderId="0" xfId="0"/>
    <xf numFmtId="0" fontId="5" fillId="0" borderId="0" xfId="0" applyFont="1" applyAlignment="1">
      <alignment horizontal="left" vertical="center" wrapText="1"/>
    </xf>
    <xf numFmtId="0" fontId="6" fillId="0" borderId="1"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1" fillId="3" borderId="1" xfId="0" applyFont="1" applyFill="1" applyBorder="1" applyAlignment="1">
      <alignment vertical="center" wrapText="1"/>
    </xf>
    <xf numFmtId="0" fontId="6" fillId="3" borderId="1" xfId="0" applyFont="1" applyFill="1" applyBorder="1" applyAlignment="1">
      <alignment vertical="center" wrapText="1"/>
    </xf>
    <xf numFmtId="0" fontId="1" fillId="3" borderId="1" xfId="0" applyFont="1" applyFill="1" applyBorder="1" applyAlignment="1">
      <alignment horizontal="center" vertical="center" wrapText="1"/>
    </xf>
    <xf numFmtId="0" fontId="3" fillId="0" borderId="0" xfId="0" applyFont="1" applyAlignment="1">
      <alignment vertical="center" wrapText="1"/>
    </xf>
    <xf numFmtId="0" fontId="6" fillId="2" borderId="1" xfId="0" applyFont="1" applyFill="1" applyBorder="1" applyAlignment="1">
      <alignment vertical="center" wrapText="1"/>
    </xf>
    <xf numFmtId="0" fontId="3" fillId="2" borderId="1" xfId="0" applyFont="1" applyFill="1" applyBorder="1" applyAlignment="1">
      <alignment vertical="center" wrapText="1"/>
    </xf>
    <xf numFmtId="0" fontId="6" fillId="4" borderId="1" xfId="0" applyFont="1" applyFill="1" applyBorder="1" applyAlignment="1">
      <alignment vertical="center" wrapText="1"/>
    </xf>
    <xf numFmtId="0" fontId="6" fillId="0" borderId="1" xfId="0" applyFont="1" applyBorder="1" applyAlignment="1" applyProtection="1">
      <alignment vertical="center" wrapText="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0" borderId="10" xfId="0" applyFont="1" applyBorder="1" applyAlignment="1" applyProtection="1">
      <alignment horizontal="center" vertical="center" wrapText="1"/>
      <protection locked="0"/>
    </xf>
    <xf numFmtId="0" fontId="6" fillId="3" borderId="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6" xfId="0" applyFont="1" applyFill="1" applyBorder="1" applyAlignment="1">
      <alignment vertical="center" wrapText="1"/>
    </xf>
    <xf numFmtId="0" fontId="6" fillId="3" borderId="7" xfId="0" applyFont="1" applyFill="1" applyBorder="1" applyAlignment="1">
      <alignment vertical="center" wrapText="1"/>
    </xf>
    <xf numFmtId="0" fontId="6" fillId="3" borderId="4" xfId="0" applyFont="1" applyFill="1" applyBorder="1" applyAlignment="1">
      <alignment vertical="center" wrapText="1"/>
    </xf>
    <xf numFmtId="0" fontId="6" fillId="3" borderId="12" xfId="0" applyFont="1" applyFill="1" applyBorder="1" applyAlignment="1">
      <alignment vertical="center" wrapText="1"/>
    </xf>
    <xf numFmtId="0" fontId="6" fillId="3" borderId="0" xfId="0" applyFont="1" applyFill="1" applyAlignment="1">
      <alignment vertical="center" wrapText="1"/>
    </xf>
    <xf numFmtId="0" fontId="6" fillId="3" borderId="13" xfId="0" applyFont="1" applyFill="1" applyBorder="1" applyAlignment="1">
      <alignment vertical="center" wrapText="1"/>
    </xf>
    <xf numFmtId="0" fontId="6" fillId="3" borderId="8" xfId="0" applyFont="1" applyFill="1" applyBorder="1" applyAlignment="1">
      <alignment vertical="center" wrapText="1"/>
    </xf>
    <xf numFmtId="0" fontId="6" fillId="3" borderId="2" xfId="0" applyFont="1" applyFill="1" applyBorder="1" applyAlignment="1">
      <alignment vertical="center" wrapText="1"/>
    </xf>
    <xf numFmtId="0" fontId="9" fillId="3" borderId="3" xfId="0" applyFont="1" applyFill="1" applyBorder="1" applyAlignment="1">
      <alignment horizontal="center" vertical="center" wrapText="1"/>
    </xf>
    <xf numFmtId="0" fontId="6" fillId="4" borderId="9" xfId="0" applyFont="1" applyFill="1" applyBorder="1" applyAlignment="1">
      <alignment vertical="center" wrapText="1"/>
    </xf>
    <xf numFmtId="0" fontId="6" fillId="3" borderId="1" xfId="0" applyFont="1" applyFill="1" applyBorder="1" applyAlignment="1">
      <alignment horizontal="center" vertical="center" wrapText="1"/>
    </xf>
    <xf numFmtId="0" fontId="6"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xf>
    <xf numFmtId="0" fontId="20" fillId="0" borderId="0" xfId="0" applyFont="1"/>
    <xf numFmtId="0" fontId="11" fillId="0" borderId="0" xfId="0" applyFont="1"/>
    <xf numFmtId="0" fontId="0" fillId="6" borderId="0" xfId="0" applyFill="1" applyProtection="1">
      <protection locked="0"/>
    </xf>
    <xf numFmtId="166" fontId="0" fillId="6" borderId="0" xfId="0" applyNumberFormat="1" applyFill="1" applyProtection="1">
      <protection locked="0"/>
    </xf>
    <xf numFmtId="0" fontId="3" fillId="0" borderId="1" xfId="0" applyFont="1" applyBorder="1" applyAlignment="1">
      <alignment horizontal="center" vertical="center" wrapText="1"/>
    </xf>
    <xf numFmtId="14" fontId="6" fillId="0" borderId="1" xfId="0" applyNumberFormat="1" applyFont="1" applyBorder="1" applyAlignment="1" applyProtection="1">
      <alignment vertical="center" wrapText="1"/>
      <protection locked="0"/>
    </xf>
    <xf numFmtId="0" fontId="1" fillId="0" borderId="0" xfId="0" applyFont="1" applyAlignment="1">
      <alignment horizontal="center" vertical="center" wrapText="1"/>
    </xf>
    <xf numFmtId="0" fontId="5" fillId="0" borderId="0" xfId="0" applyFont="1" applyAlignment="1">
      <alignment wrapText="1"/>
    </xf>
    <xf numFmtId="0" fontId="14" fillId="0" borderId="0" xfId="0" applyFont="1" applyAlignment="1">
      <alignment horizontal="left" vertical="center" wrapText="1"/>
    </xf>
    <xf numFmtId="0" fontId="14" fillId="0" borderId="0" xfId="0" applyFont="1" applyAlignment="1">
      <alignment horizontal="center" vertical="center" wrapText="1"/>
    </xf>
    <xf numFmtId="0" fontId="15" fillId="0" borderId="0" xfId="0" applyFont="1" applyAlignment="1">
      <alignment horizontal="left" vertical="center" wrapText="1"/>
    </xf>
    <xf numFmtId="0" fontId="14" fillId="0" borderId="0" xfId="0" applyFont="1" applyAlignment="1" applyProtection="1">
      <alignment vertical="center" wrapText="1"/>
      <protection locked="0"/>
    </xf>
    <xf numFmtId="0" fontId="14" fillId="0" borderId="0" xfId="0" applyFont="1" applyAlignment="1">
      <alignment vertical="center" wrapText="1"/>
    </xf>
    <xf numFmtId="0" fontId="15" fillId="0" borderId="0" xfId="0" applyFont="1" applyAlignment="1">
      <alignment wrapText="1"/>
    </xf>
    <xf numFmtId="0" fontId="6" fillId="0" borderId="5" xfId="0" applyFont="1" applyBorder="1" applyAlignment="1">
      <alignment horizontal="center" vertical="center" wrapText="1"/>
    </xf>
    <xf numFmtId="0" fontId="6" fillId="0" borderId="15" xfId="0" applyFont="1" applyBorder="1" applyAlignment="1">
      <alignment vertical="center" wrapText="1"/>
    </xf>
    <xf numFmtId="0" fontId="15" fillId="6" borderId="0" xfId="0" applyFont="1" applyFill="1" applyAlignment="1" applyProtection="1">
      <alignment horizontal="center" vertical="center" wrapText="1"/>
      <protection locked="0"/>
    </xf>
    <xf numFmtId="14" fontId="15" fillId="6" borderId="0" xfId="0" applyNumberFormat="1" applyFont="1" applyFill="1" applyAlignment="1" applyProtection="1">
      <alignment horizontal="left" vertical="distributed" wrapText="1"/>
      <protection locked="0"/>
    </xf>
    <xf numFmtId="0" fontId="15" fillId="6" borderId="0" xfId="0" applyFont="1" applyFill="1" applyAlignment="1" applyProtection="1">
      <alignment vertical="center" wrapText="1"/>
      <protection locked="0"/>
    </xf>
    <xf numFmtId="0" fontId="6" fillId="3" borderId="10" xfId="0" applyFont="1" applyFill="1" applyBorder="1" applyAlignment="1">
      <alignment vertical="center" wrapText="1"/>
    </xf>
    <xf numFmtId="0" fontId="3" fillId="4" borderId="1" xfId="0" applyFont="1" applyFill="1" applyBorder="1" applyAlignment="1">
      <alignment vertical="center" wrapText="1"/>
    </xf>
    <xf numFmtId="0" fontId="6" fillId="0" borderId="1" xfId="0" applyFont="1" applyBorder="1" applyAlignment="1">
      <alignment horizontal="justify" vertical="center" wrapText="1"/>
    </xf>
    <xf numFmtId="0" fontId="6" fillId="0" borderId="11" xfId="0" applyFont="1" applyBorder="1" applyAlignment="1">
      <alignment horizontal="justify" vertical="center" wrapText="1"/>
    </xf>
    <xf numFmtId="0" fontId="6" fillId="0" borderId="0" xfId="0" applyFont="1" applyAlignment="1">
      <alignment horizontal="justify" vertical="center" wrapText="1"/>
    </xf>
    <xf numFmtId="0" fontId="3" fillId="8" borderId="1" xfId="0" applyFont="1" applyFill="1" applyBorder="1" applyAlignment="1">
      <alignment vertical="center" wrapText="1"/>
    </xf>
    <xf numFmtId="0" fontId="3" fillId="9" borderId="1" xfId="0" applyFont="1" applyFill="1" applyBorder="1" applyAlignment="1">
      <alignment vertical="center" wrapText="1"/>
    </xf>
    <xf numFmtId="0" fontId="6" fillId="9" borderId="1" xfId="0" applyFont="1" applyFill="1" applyBorder="1" applyAlignment="1">
      <alignment vertical="center" wrapText="1"/>
    </xf>
    <xf numFmtId="0" fontId="3" fillId="10" borderId="1" xfId="0" applyFont="1" applyFill="1" applyBorder="1" applyAlignment="1">
      <alignment vertical="center" wrapText="1"/>
    </xf>
    <xf numFmtId="0" fontId="6" fillId="10" borderId="1" xfId="0" applyFont="1" applyFill="1" applyBorder="1" applyAlignment="1">
      <alignment vertical="center" wrapText="1"/>
    </xf>
    <xf numFmtId="0" fontId="6" fillId="8" borderId="1" xfId="0" applyFont="1" applyFill="1" applyBorder="1" applyAlignment="1">
      <alignment vertical="center" wrapText="1"/>
    </xf>
    <xf numFmtId="0" fontId="0" fillId="0" borderId="0" xfId="0" applyAlignment="1">
      <alignment horizontal="center"/>
    </xf>
    <xf numFmtId="0" fontId="14" fillId="0" borderId="0" xfId="0" applyFont="1" applyAlignment="1">
      <alignment horizontal="left" vertical="center" wrapText="1"/>
    </xf>
    <xf numFmtId="0" fontId="15" fillId="6" borderId="0" xfId="0" applyFont="1" applyFill="1" applyAlignment="1" applyProtection="1">
      <alignment horizontal="center" wrapText="1"/>
      <protection locked="0"/>
    </xf>
    <xf numFmtId="0" fontId="15" fillId="0" borderId="0" xfId="0" applyFont="1" applyAlignment="1">
      <alignment horizontal="center" wrapText="1"/>
    </xf>
    <xf numFmtId="0" fontId="1" fillId="0" borderId="0" xfId="0" applyFont="1" applyAlignment="1">
      <alignment horizontal="left" vertical="center" wrapText="1"/>
    </xf>
    <xf numFmtId="0" fontId="14" fillId="6" borderId="0" xfId="0" applyFont="1" applyFill="1" applyAlignment="1" applyProtection="1">
      <alignment horizontal="right" vertical="center" wrapText="1"/>
      <protection locked="0"/>
    </xf>
    <xf numFmtId="0" fontId="15" fillId="0" borderId="0" xfId="0" applyFont="1" applyAlignment="1">
      <alignment horizontal="justify" vertical="top" wrapText="1"/>
    </xf>
    <xf numFmtId="0" fontId="14" fillId="0" borderId="0" xfId="0" applyFont="1" applyAlignment="1">
      <alignment horizontal="center" vertical="center" wrapText="1"/>
    </xf>
    <xf numFmtId="0" fontId="14" fillId="0" borderId="0" xfId="0" applyFont="1" applyAlignment="1">
      <alignment horizontal="distributed" vertical="distributed" wrapText="1"/>
    </xf>
    <xf numFmtId="0" fontId="14" fillId="6" borderId="0" xfId="0" applyFont="1" applyFill="1" applyAlignment="1" applyProtection="1">
      <alignment horizontal="left" vertical="center" wrapText="1"/>
      <protection locked="0"/>
    </xf>
    <xf numFmtId="14" fontId="15" fillId="6" borderId="0" xfId="0" applyNumberFormat="1" applyFont="1" applyFill="1" applyAlignment="1" applyProtection="1">
      <alignment horizontal="center" vertical="center" wrapText="1"/>
      <protection locked="0"/>
    </xf>
    <xf numFmtId="0" fontId="6" fillId="5" borderId="9" xfId="0" applyFont="1" applyFill="1" applyBorder="1" applyAlignment="1">
      <alignment horizontal="left" vertical="center" wrapText="1"/>
    </xf>
    <xf numFmtId="0" fontId="6" fillId="5" borderId="10" xfId="0" applyFont="1" applyFill="1" applyBorder="1" applyAlignment="1">
      <alignment horizontal="left" vertical="center" wrapText="1"/>
    </xf>
    <xf numFmtId="0" fontId="6" fillId="5" borderId="11" xfId="0" applyFont="1" applyFill="1" applyBorder="1" applyAlignment="1">
      <alignment horizontal="left" vertical="center" wrapText="1"/>
    </xf>
    <xf numFmtId="2" fontId="3" fillId="5" borderId="9" xfId="0" applyNumberFormat="1" applyFont="1" applyFill="1" applyBorder="1" applyAlignment="1">
      <alignment horizontal="center" vertical="center" wrapText="1"/>
    </xf>
    <xf numFmtId="2" fontId="3" fillId="5" borderId="11" xfId="0" applyNumberFormat="1" applyFont="1" applyFill="1" applyBorder="1" applyAlignment="1">
      <alignment horizontal="center" vertical="center" wrapText="1"/>
    </xf>
    <xf numFmtId="0" fontId="6" fillId="11" borderId="9" xfId="0" applyFont="1" applyFill="1" applyBorder="1" applyAlignment="1">
      <alignment horizontal="left" vertical="center" wrapText="1"/>
    </xf>
    <xf numFmtId="0" fontId="6" fillId="11" borderId="10" xfId="0" applyFont="1" applyFill="1" applyBorder="1" applyAlignment="1">
      <alignment horizontal="left" vertical="center" wrapText="1"/>
    </xf>
    <xf numFmtId="0" fontId="6" fillId="11" borderId="11" xfId="0" applyFont="1" applyFill="1" applyBorder="1" applyAlignment="1">
      <alignment horizontal="left" vertical="center" wrapText="1"/>
    </xf>
    <xf numFmtId="2" fontId="3" fillId="11" borderId="9" xfId="0" applyNumberFormat="1" applyFont="1" applyFill="1" applyBorder="1" applyAlignment="1">
      <alignment horizontal="center" vertical="center" wrapText="1"/>
    </xf>
    <xf numFmtId="2" fontId="3" fillId="11" borderId="11" xfId="0" applyNumberFormat="1" applyFont="1" applyFill="1" applyBorder="1" applyAlignment="1">
      <alignment horizontal="center" vertical="center" wrapText="1"/>
    </xf>
    <xf numFmtId="2" fontId="3" fillId="4" borderId="9" xfId="0" applyNumberFormat="1" applyFont="1" applyFill="1" applyBorder="1" applyAlignment="1">
      <alignment horizontal="center" vertical="center" wrapText="1"/>
    </xf>
    <xf numFmtId="2" fontId="3" fillId="4" borderId="11" xfId="0" applyNumberFormat="1" applyFont="1" applyFill="1" applyBorder="1" applyAlignment="1">
      <alignment horizontal="center" vertical="center" wrapText="1"/>
    </xf>
    <xf numFmtId="0" fontId="3" fillId="8" borderId="9"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9" xfId="0" applyFont="1" applyFill="1" applyBorder="1" applyAlignment="1">
      <alignment horizontal="center" vertical="center" wrapText="1"/>
    </xf>
    <xf numFmtId="0" fontId="3" fillId="8" borderId="11" xfId="0" applyFont="1" applyFill="1" applyBorder="1" applyAlignment="1">
      <alignment horizontal="center" vertical="center" wrapText="1"/>
    </xf>
    <xf numFmtId="2" fontId="3" fillId="11" borderId="9" xfId="0" quotePrefix="1" applyNumberFormat="1" applyFont="1" applyFill="1" applyBorder="1" applyAlignment="1">
      <alignment horizontal="center" vertical="center" wrapText="1"/>
    </xf>
    <xf numFmtId="0" fontId="3" fillId="10" borderId="9" xfId="0" applyFont="1" applyFill="1" applyBorder="1" applyAlignment="1">
      <alignment horizontal="left" vertical="center" wrapText="1"/>
    </xf>
    <xf numFmtId="0" fontId="3" fillId="10" borderId="10" xfId="0" applyFont="1" applyFill="1" applyBorder="1" applyAlignment="1">
      <alignment horizontal="left" vertical="center" wrapText="1"/>
    </xf>
    <xf numFmtId="0" fontId="3" fillId="10" borderId="11" xfId="0" applyFont="1" applyFill="1" applyBorder="1" applyAlignment="1">
      <alignment horizontal="left" vertical="center" wrapText="1"/>
    </xf>
    <xf numFmtId="0" fontId="3" fillId="0" borderId="0" xfId="0" applyFont="1" applyAlignment="1">
      <alignment horizontal="left" vertical="center" wrapText="1"/>
    </xf>
    <xf numFmtId="0" fontId="7" fillId="2" borderId="0" xfId="0" applyFont="1" applyFill="1" applyAlignment="1">
      <alignment horizontal="center" vertical="center" wrapText="1"/>
    </xf>
    <xf numFmtId="0" fontId="8" fillId="0" borderId="0" xfId="0" applyFont="1" applyAlignment="1">
      <alignment horizontal="center" vertical="center" wrapText="1"/>
    </xf>
    <xf numFmtId="0" fontId="3" fillId="2" borderId="1" xfId="0" applyFont="1" applyFill="1" applyBorder="1" applyAlignment="1">
      <alignment horizontal="left" vertical="center" wrapText="1"/>
    </xf>
    <xf numFmtId="0" fontId="6" fillId="0" borderId="1" xfId="0" applyFont="1" applyBorder="1" applyAlignment="1" applyProtection="1">
      <alignment horizontal="center" vertical="center" wrapText="1"/>
      <protection locked="0"/>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8" xfId="0" applyFont="1" applyBorder="1" applyAlignment="1">
      <alignment horizontal="left" wrapText="1"/>
    </xf>
    <xf numFmtId="0" fontId="1" fillId="3" borderId="9"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6" fillId="3" borderId="6"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6" fillId="0" borderId="0" xfId="0" applyFont="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9" xfId="0" applyFont="1" applyFill="1" applyBorder="1" applyAlignment="1">
      <alignment horizontal="center" vertical="center" wrapText="1"/>
    </xf>
    <xf numFmtId="0" fontId="6" fillId="3" borderId="11" xfId="0" applyFont="1" applyFill="1" applyBorder="1" applyAlignment="1">
      <alignment horizontal="center" vertical="center" wrapText="1"/>
    </xf>
    <xf numFmtId="14" fontId="6" fillId="0" borderId="9" xfId="0" applyNumberFormat="1"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3" fillId="12" borderId="9" xfId="0" applyFont="1" applyFill="1" applyBorder="1" applyAlignment="1">
      <alignment horizontal="center" vertical="center" wrapText="1"/>
    </xf>
    <xf numFmtId="0" fontId="3" fillId="12" borderId="11" xfId="0" applyFont="1" applyFill="1" applyBorder="1" applyAlignment="1">
      <alignment horizontal="center" vertical="center" wrapText="1"/>
    </xf>
    <xf numFmtId="2" fontId="3" fillId="4" borderId="9" xfId="0" quotePrefix="1" applyNumberFormat="1" applyFont="1" applyFill="1" applyBorder="1" applyAlignment="1">
      <alignment horizontal="center" vertical="center" wrapText="1"/>
    </xf>
    <xf numFmtId="2" fontId="3" fillId="10" borderId="9" xfId="0" applyNumberFormat="1" applyFont="1" applyFill="1" applyBorder="1" applyAlignment="1">
      <alignment horizontal="center" vertical="center" wrapText="1"/>
    </xf>
    <xf numFmtId="2" fontId="3" fillId="10" borderId="11" xfId="0" applyNumberFormat="1" applyFont="1" applyFill="1" applyBorder="1" applyAlignment="1">
      <alignment horizontal="center" vertical="center" wrapText="1"/>
    </xf>
    <xf numFmtId="2" fontId="3" fillId="12" borderId="9" xfId="0" applyNumberFormat="1" applyFont="1" applyFill="1" applyBorder="1" applyAlignment="1">
      <alignment horizontal="center" vertical="center" wrapText="1"/>
    </xf>
    <xf numFmtId="2" fontId="3" fillId="12" borderId="11" xfId="0" applyNumberFormat="1" applyFont="1" applyFill="1" applyBorder="1" applyAlignment="1">
      <alignment horizontal="center" vertical="center" wrapText="1"/>
    </xf>
    <xf numFmtId="0" fontId="17" fillId="6" borderId="9" xfId="0" applyFont="1" applyFill="1" applyBorder="1" applyAlignment="1">
      <alignment horizontal="left" vertical="center" wrapText="1"/>
    </xf>
    <xf numFmtId="0" fontId="17" fillId="6" borderId="10" xfId="0" applyFont="1" applyFill="1" applyBorder="1" applyAlignment="1">
      <alignment horizontal="left" vertical="center" wrapText="1"/>
    </xf>
    <xf numFmtId="0" fontId="17" fillId="6" borderId="11" xfId="0" applyFont="1" applyFill="1" applyBorder="1" applyAlignment="1">
      <alignment horizontal="left" vertical="center" wrapText="1"/>
    </xf>
    <xf numFmtId="0" fontId="16" fillId="0" borderId="9"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6" fillId="7" borderId="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7" fillId="0" borderId="9" xfId="0" applyFont="1" applyBorder="1" applyAlignment="1">
      <alignment horizontal="justify" vertical="center" wrapText="1"/>
    </xf>
    <xf numFmtId="0" fontId="17" fillId="0" borderId="10" xfId="0" applyFont="1" applyBorder="1" applyAlignment="1">
      <alignment horizontal="justify" vertical="center" wrapText="1"/>
    </xf>
    <xf numFmtId="0" fontId="17" fillId="0" borderId="11" xfId="0" applyFont="1" applyBorder="1" applyAlignment="1">
      <alignment horizontal="justify" vertical="center" wrapText="1"/>
    </xf>
    <xf numFmtId="0" fontId="16" fillId="0" borderId="0" xfId="0" applyFont="1" applyAlignment="1">
      <alignment horizontal="justify" vertical="top" wrapText="1"/>
    </xf>
    <xf numFmtId="0" fontId="16" fillId="0" borderId="9" xfId="0" applyFont="1" applyBorder="1" applyAlignment="1">
      <alignment horizontal="justify" wrapText="1"/>
    </xf>
    <xf numFmtId="0" fontId="16" fillId="0" borderId="10" xfId="0" applyFont="1" applyBorder="1" applyAlignment="1">
      <alignment horizontal="justify" wrapText="1"/>
    </xf>
    <xf numFmtId="0" fontId="16" fillId="0" borderId="11" xfId="0" applyFont="1" applyBorder="1" applyAlignment="1">
      <alignment horizontal="justify" wrapText="1"/>
    </xf>
    <xf numFmtId="0" fontId="18" fillId="0" borderId="9"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6" fillId="0" borderId="0" xfId="0" applyFont="1" applyAlignment="1" applyProtection="1">
      <alignment horizontal="justify" vertical="top" wrapText="1"/>
      <protection locked="0"/>
    </xf>
    <xf numFmtId="0" fontId="5" fillId="0" borderId="0" xfId="0" applyFont="1" applyAlignment="1">
      <alignment horizontal="center" wrapText="1"/>
    </xf>
    <xf numFmtId="0" fontId="3" fillId="0" borderId="0" xfId="0" applyFont="1" applyAlignment="1">
      <alignment horizontal="left" wrapText="1"/>
    </xf>
    <xf numFmtId="0" fontId="13" fillId="3" borderId="1" xfId="0" applyFont="1" applyFill="1" applyBorder="1" applyAlignment="1">
      <alignment horizontal="center" vertical="center" wrapText="1"/>
    </xf>
    <xf numFmtId="0" fontId="13" fillId="3" borderId="1" xfId="0" applyFont="1" applyFill="1" applyBorder="1" applyAlignment="1">
      <alignment horizontal="left"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0" borderId="9" xfId="0" applyFont="1" applyBorder="1" applyAlignment="1" applyProtection="1">
      <alignment horizontal="center" wrapText="1"/>
      <protection locked="0"/>
    </xf>
    <xf numFmtId="0" fontId="13" fillId="0" borderId="11" xfId="0" applyFont="1" applyBorder="1" applyAlignment="1" applyProtection="1">
      <alignment horizontal="center" wrapText="1"/>
      <protection locked="0"/>
    </xf>
    <xf numFmtId="0" fontId="0" fillId="0" borderId="0" xfId="0" applyAlignment="1">
      <alignment horizontal="center"/>
    </xf>
    <xf numFmtId="0" fontId="11" fillId="0" borderId="0" xfId="0" applyFont="1" applyAlignment="1">
      <alignment horizontal="left"/>
    </xf>
    <xf numFmtId="0" fontId="0" fillId="0" borderId="0" xfId="0" quotePrefix="1" applyAlignment="1">
      <alignment horizontal="center" vertical="top"/>
    </xf>
    <xf numFmtId="0" fontId="0" fillId="0" borderId="0" xfId="0" applyAlignment="1">
      <alignment horizontal="center" vertical="top"/>
    </xf>
    <xf numFmtId="0" fontId="11" fillId="6" borderId="0" xfId="0" applyFont="1" applyFill="1" applyAlignment="1" applyProtection="1">
      <alignment horizontal="center"/>
      <protection locked="0"/>
    </xf>
    <xf numFmtId="0" fontId="11" fillId="6" borderId="0" xfId="0" applyFont="1" applyFill="1" applyAlignment="1" applyProtection="1">
      <alignment horizontal="distributed"/>
      <protection locked="0"/>
    </xf>
    <xf numFmtId="0" fontId="0" fillId="6" borderId="0" xfId="0" applyFill="1" applyAlignment="1" applyProtection="1">
      <alignment horizontal="left"/>
      <protection locked="0"/>
    </xf>
    <xf numFmtId="166" fontId="0" fillId="6" borderId="0" xfId="0" applyNumberFormat="1" applyFill="1" applyAlignment="1" applyProtection="1">
      <alignment horizontal="center"/>
      <protection locked="0"/>
    </xf>
    <xf numFmtId="2" fontId="3" fillId="8" borderId="9" xfId="0" applyNumberFormat="1" applyFont="1" applyFill="1" applyBorder="1" applyAlignment="1">
      <alignment horizontal="center" vertical="center" wrapText="1"/>
    </xf>
    <xf numFmtId="2" fontId="3" fillId="8" borderId="11" xfId="0" applyNumberFormat="1" applyFont="1" applyFill="1" applyBorder="1" applyAlignment="1">
      <alignment horizontal="center" vertical="center" wrapText="1"/>
    </xf>
    <xf numFmtId="0" fontId="3" fillId="10" borderId="9"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0" borderId="8" xfId="0" applyFont="1" applyBorder="1" applyAlignment="1">
      <alignment horizontal="left"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0" fillId="0" borderId="0" xfId="0" applyAlignment="1"/>
    <xf numFmtId="0" fontId="0" fillId="0" borderId="0" xfId="0" applyAlignment="1">
      <alignment horizontal="left"/>
    </xf>
    <xf numFmtId="0" fontId="0" fillId="6" borderId="0" xfId="0" applyFill="1" applyAlignment="1" applyProtection="1">
      <alignment horizontal="center"/>
      <protection locked="0"/>
    </xf>
    <xf numFmtId="165" fontId="0" fillId="6" borderId="0" xfId="1" applyNumberFormat="1" applyFont="1" applyFill="1" applyAlignment="1" applyProtection="1">
      <alignment horizontal="center"/>
      <protection locked="0"/>
    </xf>
    <xf numFmtId="0" fontId="0" fillId="0" borderId="0" xfId="0" applyAlignment="1">
      <alignment wrapText="1"/>
    </xf>
    <xf numFmtId="0" fontId="0" fillId="0" borderId="0" xfId="0" applyAlignment="1">
      <alignment horizontal="left" wrapText="1"/>
    </xf>
    <xf numFmtId="0" fontId="11" fillId="6" borderId="0" xfId="0" applyFont="1" applyFill="1" applyAlignment="1" applyProtection="1">
      <protection locked="0"/>
    </xf>
    <xf numFmtId="0" fontId="0" fillId="6" borderId="0" xfId="0" applyFill="1" applyAlignment="1">
      <alignment horizontal="center"/>
    </xf>
    <xf numFmtId="0" fontId="0" fillId="0" borderId="0" xfId="0" applyAlignment="1">
      <alignment vertical="justify" wrapText="1"/>
    </xf>
    <xf numFmtId="0" fontId="0" fillId="0" borderId="0" xfId="0" applyAlignment="1">
      <alignment horizontal="left" vertical="justify" wrapText="1"/>
    </xf>
    <xf numFmtId="0" fontId="16" fillId="0" borderId="0" xfId="0" applyFont="1" applyAlignment="1">
      <alignment horizontal="left" vertical="justify" wrapText="1"/>
    </xf>
    <xf numFmtId="0" fontId="11" fillId="0" borderId="0" xfId="0" applyFont="1" applyAlignment="1"/>
  </cellXfs>
  <cellStyles count="2">
    <cellStyle name="Normal" xfId="0" builtinId="0"/>
    <cellStyle name="Vírgula" xfId="1" builtinId="3"/>
  </cellStyles>
  <dxfs count="164">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justify"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fgColor indexed="64"/>
          <bgColor theme="5" tint="-0.249977111117893"/>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justify" vertical="center" textRotation="0" wrapText="1" indent="0" justifyLastLine="0" shrinkToFit="0" readingOrder="0"/>
    </dxf>
    <dxf>
      <font>
        <b val="0"/>
        <i val="0"/>
        <strike val="0"/>
        <condense val="0"/>
        <extend val="0"/>
        <outline val="0"/>
        <shadow val="0"/>
        <u val="none"/>
        <vertAlign val="baseline"/>
        <sz val="8"/>
        <color auto="1"/>
        <name val="Calibri"/>
        <scheme val="none"/>
      </font>
      <alignment horizontal="general" vertical="center" textRotation="0" wrapText="1" indent="0" justifyLastLine="0" shrinkToFit="0" readingOrder="0"/>
    </dxf>
    <dxf>
      <border>
        <bottom style="thin">
          <color rgb="FF000000"/>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none"/>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fgColor indexed="64"/>
          <bgColor theme="5" tint="-0.249977111117893"/>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justify"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justify"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fgColor indexed="64"/>
          <bgColor theme="5" tint="-0.249977111117893"/>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justify"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general" vertical="center" textRotation="0" wrapText="1" indent="0" justifyLastLine="0" shrinkToFit="0" readingOrder="0"/>
    </dxf>
    <dxf>
      <border>
        <bottom style="thin">
          <color rgb="FF000000"/>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justify"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justify"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fgColor indexed="64"/>
          <bgColor theme="5" tint="-0.249977111117893"/>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auto="1"/>
        <name val="Calibri"/>
        <scheme val="minor"/>
      </font>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justify"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justify"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justify"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justify"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fgColor indexed="64"/>
          <bgColor theme="5" tint="-0.249977111117893"/>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justify"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819150</xdr:colOff>
      <xdr:row>31</xdr:row>
      <xdr:rowOff>19050</xdr:rowOff>
    </xdr:from>
    <xdr:to>
      <xdr:col>10</xdr:col>
      <xdr:colOff>19050</xdr:colOff>
      <xdr:row>31</xdr:row>
      <xdr:rowOff>28575</xdr:rowOff>
    </xdr:to>
    <xdr:cxnSp macro="">
      <xdr:nvCxnSpPr>
        <xdr:cNvPr id="3" name="Conector reto 2">
          <a:extLst>
            <a:ext uri="{FF2B5EF4-FFF2-40B4-BE49-F238E27FC236}">
              <a16:creationId xmlns:a16="http://schemas.microsoft.com/office/drawing/2014/main" id="{00000000-0008-0000-0500-000003000000}"/>
            </a:ext>
          </a:extLst>
        </xdr:cNvPr>
        <xdr:cNvCxnSpPr/>
      </xdr:nvCxnSpPr>
      <xdr:spPr>
        <a:xfrm flipV="1">
          <a:off x="2295525" y="5543550"/>
          <a:ext cx="26003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809625</xdr:colOff>
      <xdr:row>33</xdr:row>
      <xdr:rowOff>19050</xdr:rowOff>
    </xdr:from>
    <xdr:to>
      <xdr:col>10</xdr:col>
      <xdr:colOff>9525</xdr:colOff>
      <xdr:row>33</xdr:row>
      <xdr:rowOff>28575</xdr:rowOff>
    </xdr:to>
    <xdr:cxnSp macro="">
      <xdr:nvCxnSpPr>
        <xdr:cNvPr id="4" name="Conector reto 3">
          <a:extLst>
            <a:ext uri="{FF2B5EF4-FFF2-40B4-BE49-F238E27FC236}">
              <a16:creationId xmlns:a16="http://schemas.microsoft.com/office/drawing/2014/main" id="{00000000-0008-0000-0500-000004000000}"/>
            </a:ext>
          </a:extLst>
        </xdr:cNvPr>
        <xdr:cNvCxnSpPr/>
      </xdr:nvCxnSpPr>
      <xdr:spPr>
        <a:xfrm flipV="1">
          <a:off x="2286000" y="5915025"/>
          <a:ext cx="26003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809625</xdr:colOff>
      <xdr:row>35</xdr:row>
      <xdr:rowOff>38100</xdr:rowOff>
    </xdr:from>
    <xdr:to>
      <xdr:col>10</xdr:col>
      <xdr:colOff>9525</xdr:colOff>
      <xdr:row>35</xdr:row>
      <xdr:rowOff>47625</xdr:rowOff>
    </xdr:to>
    <xdr:cxnSp macro="">
      <xdr:nvCxnSpPr>
        <xdr:cNvPr id="5" name="Conector reto 4">
          <a:extLst>
            <a:ext uri="{FF2B5EF4-FFF2-40B4-BE49-F238E27FC236}">
              <a16:creationId xmlns:a16="http://schemas.microsoft.com/office/drawing/2014/main" id="{00000000-0008-0000-0500-000005000000}"/>
            </a:ext>
          </a:extLst>
        </xdr:cNvPr>
        <xdr:cNvCxnSpPr/>
      </xdr:nvCxnSpPr>
      <xdr:spPr>
        <a:xfrm flipV="1">
          <a:off x="2286000" y="6315075"/>
          <a:ext cx="26003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0000000}" name="Tabela9" displayName="Tabela9" ref="A36:H48" totalsRowShown="0" headerRowDxfId="163" dataDxfId="161" headerRowBorderDxfId="162">
  <autoFilter ref="A36:H48" xr:uid="{00000000-0009-0000-0100-000009000000}"/>
  <tableColumns count="8">
    <tableColumn id="1" xr3:uid="{00000000-0010-0000-0000-000001000000}" name="Atividade" dataDxfId="160"/>
    <tableColumn id="2" xr3:uid="{00000000-0010-0000-0000-000002000000}" name="Referência" dataDxfId="159"/>
    <tableColumn id="3" xr3:uid="{00000000-0010-0000-0000-000003000000}" name="quantidade apresentada" dataDxfId="158"/>
    <tableColumn id="4" xr3:uid="{00000000-0010-0000-0000-000004000000}" name="nº de identificação do(s) documento(s) comprobatório apresentado(s)" dataDxfId="157"/>
    <tableColumn id="5" xr3:uid="{00000000-0010-0000-0000-000005000000}" name="pontuação solicitada" dataDxfId="156"/>
    <tableColumn id="6" xr3:uid="{00000000-0010-0000-0000-000006000000}" name="Observações do solicitante" dataDxfId="155"/>
    <tableColumn id="7" xr3:uid="{00000000-0010-0000-0000-000007000000}" name="pontuação reconhecida pelo avaliador após análise do processo" dataDxfId="154"/>
    <tableColumn id="8" xr3:uid="{00000000-0010-0000-0000-000008000000}" name="Observações do avaliador" dataDxfId="153"/>
  </tableColumns>
  <tableStyleInfo name="TableStyleMedium3"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1C36553-F413-4666-96CB-2E9DA04646E6}" name="Tabela92" displayName="Tabela92" ref="A72:H91" totalsRowShown="0" headerRowDxfId="71" dataDxfId="69" headerRowBorderDxfId="70">
  <autoFilter ref="A72:H91" xr:uid="{00000000-0009-0000-0100-000009000000}"/>
  <tableColumns count="8">
    <tableColumn id="1" xr3:uid="{569F12CF-71CF-4785-B179-DC74AB319981}" name="Atividade" dataDxfId="68"/>
    <tableColumn id="2" xr3:uid="{12E66849-56A7-4800-91A6-8551DA556BC3}" name="Referência" dataDxfId="67"/>
    <tableColumn id="3" xr3:uid="{91A27D85-C21A-4737-BAB9-3DAA1C93AABA}" name="quantidade apresentada" dataDxfId="66"/>
    <tableColumn id="4" xr3:uid="{EB48B827-570A-413E-998E-1A8F2D3710FF}" name="nº de identificação do(s) documento(s) comprobatório apresentado(s)" dataDxfId="65"/>
    <tableColumn id="5" xr3:uid="{D79285CB-D8FA-44D6-83BF-8C41771A7764}" name="pontuação solicitada" dataDxfId="64"/>
    <tableColumn id="6" xr3:uid="{2D4FE444-75A0-4A94-A9AC-0EF75E24C6C7}" name="Observações do solicitante" dataDxfId="63"/>
    <tableColumn id="7" xr3:uid="{83E74C9F-74C4-429C-9EB5-A57E51577D56}" name="pontuação reconhecida pelo avaliador após análise do processo" dataDxfId="62"/>
    <tableColumn id="8" xr3:uid="{FE192279-92C4-4ABE-9798-E847322CAC7B}" name="Observações do avaliador" dataDxfId="61"/>
  </tableColumns>
  <tableStyleInfo name="TableStyleMedium3"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EE8197C-BAD8-4D50-8FEE-E0AD0D0D2D81}" name="Tabela103" displayName="Tabela103" ref="A95:H103" totalsRowShown="0" headerRowDxfId="60" dataDxfId="59">
  <autoFilter ref="A95:H103" xr:uid="{00000000-0009-0000-0100-00000A000000}"/>
  <tableColumns count="8">
    <tableColumn id="1" xr3:uid="{534531D2-BCFA-41D1-A1D4-2A2F175A3B73}" name="Atividade" dataDxfId="58"/>
    <tableColumn id="2" xr3:uid="{27776AD2-6B36-4C02-82CB-6D9E3D71A212}" name="Referência" dataDxfId="57"/>
    <tableColumn id="3" xr3:uid="{33EAA8FF-C0A4-4E94-8B1D-4D446EAB2E14}" name="quantidade de participações apresentada" dataDxfId="56"/>
    <tableColumn id="4" xr3:uid="{1CE721AF-5A18-4B82-A150-B92763D6B3E2}" name="nº de identificação do(s) documento(s) comprobatório apresentado(s)" dataDxfId="55"/>
    <tableColumn id="5" xr3:uid="{56D98E2E-133A-4D8B-BCE8-A14255C59307}" name="pontuação solicitada" dataDxfId="54"/>
    <tableColumn id="6" xr3:uid="{66E69747-9B5A-4D55-AD3B-4DE59DB7BBC4}" name="Observações do solicitante" dataDxfId="53"/>
    <tableColumn id="7" xr3:uid="{FC7871B3-BDD7-4D17-8693-34E8BED1B2E1}" name="pontuação reconhecida pelo avaliador após análise do processo" dataDxfId="52"/>
    <tableColumn id="8" xr3:uid="{D616409B-0E67-46BD-86ED-FD81F56DA0EF}" name="Observações do avaliador" dataDxfId="51"/>
  </tableColumns>
  <tableStyleInfo name="TableStyleMedium5"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5FE5416-531F-4B30-9C9F-5CB5F1162A27}" name="Tabela114" displayName="Tabela114" ref="A124:H144" totalsRowShown="0" headerRowDxfId="50" dataDxfId="49">
  <autoFilter ref="A124:H144" xr:uid="{00000000-0009-0000-0100-00000B000000}"/>
  <tableColumns count="8">
    <tableColumn id="1" xr3:uid="{752CED1A-FA0D-4EC0-9D9B-DD2844152353}" name="Atividade" dataDxfId="48"/>
    <tableColumn id="2" xr3:uid="{7CC53FBE-C0F4-4B96-944B-97BAD4598004}" name="Referência" dataDxfId="47"/>
    <tableColumn id="3" xr3:uid="{1045C94D-079C-4E0B-97CA-8379BB3FFCC8}" name="quantidade de participações apresentada" dataDxfId="46"/>
    <tableColumn id="4" xr3:uid="{DFC0A962-01C5-4053-A6DB-3FB22C5B5255}" name="nº de identificação do(s) documento(s) comprobatório apresentado(s)" dataDxfId="45"/>
    <tableColumn id="5" xr3:uid="{8F049A55-BE18-4CC1-B4F7-028AA0D03C0A}" name="pontuação solicitada" dataDxfId="44"/>
    <tableColumn id="6" xr3:uid="{CAF8A521-75CC-430D-BABC-536C10685F68}" name="Observações do solicitante" dataDxfId="43"/>
    <tableColumn id="7" xr3:uid="{90F72C17-505D-4ADE-BFA9-5E68D0D944D1}" name="pontuação reconhecida pelo avaliador após análise do processo" dataDxfId="42"/>
    <tableColumn id="8" xr3:uid="{5CAA6B2E-9A92-4C80-92C3-BD0A10F20C3D}" name="Observações do avaliador" dataDxfId="41"/>
  </tableColumns>
  <tableStyleInfo name="TableStyleMedium5"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4FF8E0F-8372-4616-A790-44FCC7226F34}" name="Tabela125" displayName="Tabela125" ref="A148:H175" totalsRowShown="0" headerRowDxfId="40" dataDxfId="39">
  <autoFilter ref="A148:H175" xr:uid="{00000000-0009-0000-0100-00000C000000}"/>
  <tableColumns count="8">
    <tableColumn id="1" xr3:uid="{654D6183-A7E8-42EB-A8DC-AAEADD2F0BAE}" name="atividade" dataDxfId="38"/>
    <tableColumn id="2" xr3:uid="{F8A04C87-11AB-49A3-AC69-23E8BD036D9C}" name="referência" dataDxfId="37"/>
    <tableColumn id="3" xr3:uid="{4F8683E6-AFF2-42ED-AFFF-62DC10A03C27}" name="quantidade apresentada" dataDxfId="36"/>
    <tableColumn id="4" xr3:uid="{CAC44A77-3B2B-417B-92AD-A9B5AAE5F391}" name="nº de identificação do(s) documento(s) comprobatório apresentado(s)" dataDxfId="35"/>
    <tableColumn id="5" xr3:uid="{5721C3C4-9FCD-4086-9EAC-A3419A8475AA}" name="pontuação solicitada" dataDxfId="34"/>
    <tableColumn id="6" xr3:uid="{96FF6AA1-2385-4360-80F7-33985F44F075}" name="Observações do solicitante" dataDxfId="33"/>
    <tableColumn id="7" xr3:uid="{1A110B76-859B-4AA7-9243-98CBDDBFDD13}" name="pontuação reconhecida pelo avaliador após análise do processo" dataDxfId="32"/>
    <tableColumn id="8" xr3:uid="{E6CA5A40-BB83-46F6-9F68-3124E18EBA6F}" name="Observações do avaliador" dataDxfId="31"/>
  </tableColumns>
  <tableStyleInfo name="TableStyleMedium3"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EC6595F-46D2-4AE5-93CF-9C8D4F7CCEA0}" name="Tabela1717" displayName="Tabela1717" ref="A107:H120" totalsRowShown="0" headerRowDxfId="30" dataDxfId="29">
  <autoFilter ref="A107:H120" xr:uid="{00000000-0009-0000-0100-000011000000}"/>
  <tableColumns count="8">
    <tableColumn id="1" xr3:uid="{BF37C27F-CB33-44B2-91C7-0ADADC9F00B1}" name="Atividade" dataDxfId="28"/>
    <tableColumn id="2" xr3:uid="{30F14024-9721-4AF6-9D90-E747EFD1696E}" name="Referência" dataDxfId="27"/>
    <tableColumn id="3" xr3:uid="{5CD8EEEB-C1F7-4AA2-80B9-3D2D66ADEBE5}" name="quantidade apresentada" dataDxfId="26"/>
    <tableColumn id="4" xr3:uid="{2BD5D324-42B2-4662-9DBA-C3BE064EB7BC}" name="nº de identificação do(s) documento(s) comprobatório apresentado(s)" dataDxfId="25"/>
    <tableColumn id="5" xr3:uid="{E1E37D93-865E-4A3D-A268-68085F8B4BD0}" name="pontuação solicitada" dataDxfId="24"/>
    <tableColumn id="6" xr3:uid="{4B11081C-8684-4F06-A677-E901DE7D5EE1}" name="Observações do solicitante" dataDxfId="23"/>
    <tableColumn id="7" xr3:uid="{25B414EF-1F7F-4CAF-9E74-85D6AF0002DC}" name="pontuação reconhecida pelo avaliador após análise do processo" dataDxfId="22"/>
    <tableColumn id="8" xr3:uid="{20625BE6-5B1A-469B-8D0F-C2BF0568FF1E}" name="Observações do avaliador" dataDxfId="21"/>
  </tableColumns>
  <tableStyleInfo name="TableStyleMedium3"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D2F03E38-C7D4-4EFD-A25E-AB15C79C5047}" name="Tabela519" displayName="Tabela519" ref="A26:H29" totalsRowShown="0" headerRowDxfId="20" dataDxfId="18" headerRowBorderDxfId="19">
  <autoFilter ref="A26:H29" xr:uid="{00000000-0009-0000-0100-000005000000}"/>
  <tableColumns count="8">
    <tableColumn id="1" xr3:uid="{519C3970-8438-4AEF-9541-F5EEA2E77879}" name="Atividade" dataDxfId="17"/>
    <tableColumn id="2" xr3:uid="{2B9840C8-D2F9-4EB8-B8AB-BF47B5D60446}" name="Referência" dataDxfId="16"/>
    <tableColumn id="3" xr3:uid="{9B4289D2-9268-459F-A3EC-1AC3C14B622D}" name="quantidade TOTAL apresentada" dataDxfId="15"/>
    <tableColumn id="4" xr3:uid="{67942395-3C25-4411-A30F-DC938AD9D7AC}" name="nº de identificação do(s) documento(s) comprobatório apresentado(s)" dataDxfId="14"/>
    <tableColumn id="5" xr3:uid="{9EBB61B3-8383-4332-93AB-E81B21F3F344}" name="pontuação equivalente solicitada" dataDxfId="13"/>
    <tableColumn id="6" xr3:uid="{C405A327-6368-43CC-9D3B-27102AFBEAAD}" name="Observações do solicitante" dataDxfId="12"/>
    <tableColumn id="7" xr3:uid="{F1B518EF-1B28-4B79-9EE3-F285FA6F25F2}" name="pontuação reconhecida pelo avaliador após análise do processo" dataDxfId="11"/>
    <tableColumn id="8" xr3:uid="{4C4A938D-B599-491D-8AB2-442C494775CE}" name="Observações do avaliador (AVALIADOR/COMISSÃO)" dataDxfId="10"/>
  </tableColumns>
  <tableStyleInfo name="TableStyleMedium3"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CDE38DA1-666E-4B69-ABE3-8EC4FC8811F6}" name="Tabela11420" displayName="Tabela11420" ref="A33:H68" totalsRowShown="0" headerRowDxfId="9" dataDxfId="8">
  <autoFilter ref="A33:H68" xr:uid="{CDE38DA1-666E-4B69-ABE3-8EC4FC8811F6}"/>
  <tableColumns count="8">
    <tableColumn id="1" xr3:uid="{C2723943-5E4E-427D-A4F4-2C290EDFEFFA}" name="Atividade" dataDxfId="7"/>
    <tableColumn id="2" xr3:uid="{BC9F5A79-F39C-4045-BA8D-ED0FAE2E9C96}" name="Referência" dataDxfId="6"/>
    <tableColumn id="3" xr3:uid="{B125A1F7-EE21-4715-9FA5-48392C2F3FB6}" name="quantidade de participações apresentada" dataDxfId="5"/>
    <tableColumn id="4" xr3:uid="{14DF96ED-E8A7-4D82-892D-0B5F100A37AE}" name="nº de identificação do(s) documento(s) comprobatório apresentado(s)" dataDxfId="4"/>
    <tableColumn id="5" xr3:uid="{E5C50FE8-DA13-443E-ACC7-591F0139C445}" name="pontuação solicitada" dataDxfId="3"/>
    <tableColumn id="6" xr3:uid="{5410D847-1061-49B8-883B-B8BB0C6DFB1C}" name="Observações do solicitante" dataDxfId="2"/>
    <tableColumn id="7" xr3:uid="{832D389B-347A-435D-9E4E-63AD47C7C0B3}" name="pontuação reconhecida pelo avaliador após análise do processo" dataDxfId="1"/>
    <tableColumn id="8" xr3:uid="{86D3C3C0-400A-4CE5-A17D-39443BD0B7E9}" name="Observações do avaliador" dataDxfId="0"/>
  </tableColumns>
  <tableStyleInfo name="TableStyleMedium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Tabela10" displayName="Tabela10" ref="A52:H60" totalsRowShown="0" headerRowDxfId="152" dataDxfId="151">
  <autoFilter ref="A52:H60" xr:uid="{00000000-0009-0000-0100-00000A000000}"/>
  <tableColumns count="8">
    <tableColumn id="1" xr3:uid="{00000000-0010-0000-0100-000001000000}" name="Atividade" dataDxfId="150"/>
    <tableColumn id="2" xr3:uid="{00000000-0010-0000-0100-000002000000}" name="Referência" dataDxfId="149"/>
    <tableColumn id="3" xr3:uid="{00000000-0010-0000-0100-000003000000}" name="quantidade de participações apresentada" dataDxfId="148"/>
    <tableColumn id="4" xr3:uid="{00000000-0010-0000-0100-000004000000}" name="nº de identificação do(s) documento(s) comprobatório apresentado(s)" dataDxfId="147"/>
    <tableColumn id="5" xr3:uid="{00000000-0010-0000-0100-000005000000}" name="pontuação solicitada" dataDxfId="146"/>
    <tableColumn id="6" xr3:uid="{00000000-0010-0000-0100-000006000000}" name="Observações do solicitante" dataDxfId="145"/>
    <tableColumn id="7" xr3:uid="{00000000-0010-0000-0100-000007000000}" name="pontuação reconhecida pelo avaliador após análise do processo" dataDxfId="144"/>
    <tableColumn id="8" xr3:uid="{00000000-0010-0000-0100-000008000000}" name="Observações do avaliador" dataDxfId="143"/>
  </tableColumns>
  <tableStyleInfo name="TableStyleMedium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2000000}" name="Tabela11" displayName="Tabela11" ref="A75:H110" totalsRowShown="0" headerRowDxfId="142" dataDxfId="141">
  <autoFilter ref="A75:H110" xr:uid="{00000000-0009-0000-0100-00000B000000}"/>
  <tableColumns count="8">
    <tableColumn id="1" xr3:uid="{00000000-0010-0000-0200-000001000000}" name="Atividade" dataDxfId="140"/>
    <tableColumn id="2" xr3:uid="{00000000-0010-0000-0200-000002000000}" name="Referência" dataDxfId="139"/>
    <tableColumn id="3" xr3:uid="{00000000-0010-0000-0200-000003000000}" name="quantidade de participações apresentada" dataDxfId="138"/>
    <tableColumn id="4" xr3:uid="{00000000-0010-0000-0200-000004000000}" name="nº de identificação do(s) documento(s) comprobatório apresentado(s)" dataDxfId="137"/>
    <tableColumn id="5" xr3:uid="{00000000-0010-0000-0200-000005000000}" name="pontuação solicitada" dataDxfId="136"/>
    <tableColumn id="6" xr3:uid="{00000000-0010-0000-0200-000006000000}" name="Observações do solicitante" dataDxfId="135"/>
    <tableColumn id="7" xr3:uid="{00000000-0010-0000-0200-000007000000}" name="pontuação reconhecida pelo avaliador após análise do processo" dataDxfId="134"/>
    <tableColumn id="8" xr3:uid="{00000000-0010-0000-0200-000008000000}" name="Observações do avaliador" dataDxfId="133"/>
  </tableColumns>
  <tableStyleInfo name="TableStyleMedium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3000000}" name="Tabela12" displayName="Tabela12" ref="A114:H127" totalsRowShown="0" headerRowDxfId="132" dataDxfId="131">
  <autoFilter ref="A114:H127" xr:uid="{00000000-0009-0000-0100-00000C000000}"/>
  <tableColumns count="8">
    <tableColumn id="1" xr3:uid="{00000000-0010-0000-0300-000001000000}" name="atividade" dataDxfId="130"/>
    <tableColumn id="2" xr3:uid="{00000000-0010-0000-0300-000002000000}" name="referência" dataDxfId="129"/>
    <tableColumn id="3" xr3:uid="{00000000-0010-0000-0300-000003000000}" name="quantidade apresentada" dataDxfId="128"/>
    <tableColumn id="4" xr3:uid="{00000000-0010-0000-0300-000004000000}" name="nº de identificação do(s) documento(s) comprobatório apresentado(s)" dataDxfId="127"/>
    <tableColumn id="5" xr3:uid="{00000000-0010-0000-0300-000005000000}" name="pontuação solicitada" dataDxfId="126"/>
    <tableColumn id="6" xr3:uid="{00000000-0010-0000-0300-000006000000}" name="Observações do solicitante" dataDxfId="125"/>
    <tableColumn id="7" xr3:uid="{00000000-0010-0000-0300-000007000000}" name="pontuação reconhecida pelo avaliador após análise do processo" dataDxfId="124"/>
    <tableColumn id="8" xr3:uid="{00000000-0010-0000-0300-000008000000}" name="Observações do avaliador" dataDxfId="123"/>
  </tableColumns>
  <tableStyleInfo name="TableStyleMedium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4000000}" name="Tabela13" displayName="Tabela13" ref="A131:H138" totalsRowShown="0" headerRowDxfId="122" dataDxfId="121">
  <autoFilter ref="A131:H138" xr:uid="{00000000-0009-0000-0100-00000D000000}"/>
  <tableColumns count="8">
    <tableColumn id="1" xr3:uid="{00000000-0010-0000-0400-000001000000}" name="atividade" dataDxfId="120"/>
    <tableColumn id="2" xr3:uid="{00000000-0010-0000-0400-000002000000}" name="referência" dataDxfId="119"/>
    <tableColumn id="3" xr3:uid="{00000000-0010-0000-0400-000003000000}" name="quantidade apresentada" dataDxfId="118"/>
    <tableColumn id="4" xr3:uid="{00000000-0010-0000-0400-000004000000}" name="nº de identificação do(s) documento(s) comprobatório apresentado(s)" dataDxfId="117"/>
    <tableColumn id="5" xr3:uid="{00000000-0010-0000-0400-000005000000}" name="pontuação solicitada" dataDxfId="116"/>
    <tableColumn id="6" xr3:uid="{00000000-0010-0000-0400-000006000000}" name="Observações do solicitante" dataDxfId="115"/>
    <tableColumn id="7" xr3:uid="{00000000-0010-0000-0400-000007000000}" name="pontuação reconhecida pelo avaliador após análise do processo" dataDxfId="114"/>
    <tableColumn id="8" xr3:uid="{00000000-0010-0000-0400-000008000000}" name="Observações do avaliador" dataDxfId="113"/>
  </tableColumns>
  <tableStyleInfo name="TableStyleMedium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5000000}" name="Tabela14" displayName="Tabela14" ref="A143:H163" totalsRowShown="0" headerRowDxfId="112" dataDxfId="111">
  <autoFilter ref="A143:H163" xr:uid="{00000000-0009-0000-0100-00000E000000}"/>
  <tableColumns count="8">
    <tableColumn id="1" xr3:uid="{00000000-0010-0000-0500-000001000000}" name="atividade" dataDxfId="110"/>
    <tableColumn id="2" xr3:uid="{00000000-0010-0000-0500-000002000000}" name="referência" dataDxfId="109"/>
    <tableColumn id="3" xr3:uid="{00000000-0010-0000-0500-000003000000}" name="quantidade apresentada (EM MESES)" dataDxfId="108"/>
    <tableColumn id="4" xr3:uid="{00000000-0010-0000-0500-000004000000}" name="nº de identificação do(s) documento(s) comprobatório apresentado(s)" dataDxfId="107"/>
    <tableColumn id="5" xr3:uid="{00000000-0010-0000-0500-000005000000}" name="pontuação solicitada" dataDxfId="106">
      <calculatedColumnFormula>C144*$F$16/48</calculatedColumnFormula>
    </tableColumn>
    <tableColumn id="6" xr3:uid="{00000000-0010-0000-0500-000006000000}" name="Observações do solicitante" dataDxfId="105"/>
    <tableColumn id="7" xr3:uid="{00000000-0010-0000-0500-000007000000}" name="pontuação concedida pelo avaliador após análise do processo" dataDxfId="104"/>
    <tableColumn id="8" xr3:uid="{00000000-0010-0000-0500-000008000000}" name="Observações do avaliador" dataDxfId="103"/>
  </tableColumns>
  <tableStyleInfo name="TableStyleMedium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6000000}" name="Tabela15" displayName="Tabela15" ref="A167:H194" totalsRowShown="0" headerRowDxfId="102" dataDxfId="101">
  <autoFilter ref="A167:H194" xr:uid="{00000000-0009-0000-0100-00000F000000}"/>
  <tableColumns count="8">
    <tableColumn id="1" xr3:uid="{00000000-0010-0000-0600-000001000000}" name="atividade" dataDxfId="100"/>
    <tableColumn id="2" xr3:uid="{00000000-0010-0000-0600-000002000000}" name="referência" dataDxfId="99"/>
    <tableColumn id="3" xr3:uid="{00000000-0010-0000-0600-000003000000}" name="quantidade apresentada" dataDxfId="98"/>
    <tableColumn id="4" xr3:uid="{00000000-0010-0000-0600-000004000000}" name="nº de identificação do(s) documento(s) comprobatório apresentado(s)" dataDxfId="97"/>
    <tableColumn id="5" xr3:uid="{00000000-0010-0000-0600-000005000000}" name="pontuação solicitada" dataDxfId="96"/>
    <tableColumn id="6" xr3:uid="{00000000-0010-0000-0600-000006000000}" name="Observações do solicitante" dataDxfId="95"/>
    <tableColumn id="7" xr3:uid="{00000000-0010-0000-0600-000007000000}" name="pontuação concedida pelo avaliador após análise do processo" dataDxfId="94"/>
    <tableColumn id="8" xr3:uid="{00000000-0010-0000-0600-000008000000}" name="Observações do avaliador" dataDxfId="93"/>
  </tableColumns>
  <tableStyleInfo name="TableStyleMedium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Tabela17" displayName="Tabela17" ref="A64:H71" totalsRowShown="0" headerRowDxfId="92" dataDxfId="91">
  <autoFilter ref="A64:H71" xr:uid="{00000000-0009-0000-0100-000011000000}"/>
  <tableColumns count="8">
    <tableColumn id="1" xr3:uid="{00000000-0010-0000-0700-000001000000}" name="Atividade" dataDxfId="90"/>
    <tableColumn id="2" xr3:uid="{00000000-0010-0000-0700-000002000000}" name="Referência" dataDxfId="89"/>
    <tableColumn id="3" xr3:uid="{00000000-0010-0000-0700-000003000000}" name="quantidade apresentada" dataDxfId="88"/>
    <tableColumn id="4" xr3:uid="{00000000-0010-0000-0700-000004000000}" name="nº de identificação do(s) documento(s) comprobatório apresentado(s)" dataDxfId="87"/>
    <tableColumn id="5" xr3:uid="{00000000-0010-0000-0700-000005000000}" name="pontuação solicitada" dataDxfId="86"/>
    <tableColumn id="6" xr3:uid="{00000000-0010-0000-0700-000006000000}" name="Observações do solicitante" dataDxfId="85"/>
    <tableColumn id="7" xr3:uid="{00000000-0010-0000-0700-000007000000}" name="pontuação reconhecida pelo avaliador após análise do processo" dataDxfId="84"/>
    <tableColumn id="8" xr3:uid="{00000000-0010-0000-0700-000008000000}" name="Observações do avaliador" dataDxfId="83"/>
  </tableColumns>
  <tableStyleInfo name="TableStyleMedium3"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8000000}" name="Tabela5" displayName="Tabela5" ref="A26:H29" totalsRowShown="0" headerRowDxfId="82" dataDxfId="80" headerRowBorderDxfId="81">
  <autoFilter ref="A26:H29" xr:uid="{00000000-0009-0000-0100-000005000000}"/>
  <tableColumns count="8">
    <tableColumn id="1" xr3:uid="{00000000-0010-0000-0800-000001000000}" name="Atividade" dataDxfId="79"/>
    <tableColumn id="2" xr3:uid="{00000000-0010-0000-0800-000002000000}" name="Referência" dataDxfId="78"/>
    <tableColumn id="3" xr3:uid="{00000000-0010-0000-0800-000003000000}" name="quantidade TOTAL apresentada" dataDxfId="77"/>
    <tableColumn id="4" xr3:uid="{00000000-0010-0000-0800-000004000000}" name="nº de identificação do(s) documento(s) comprobatório apresentado(s)" dataDxfId="76"/>
    <tableColumn id="5" xr3:uid="{00000000-0010-0000-0800-000005000000}" name="pontuação equivalente solicitada" dataDxfId="75"/>
    <tableColumn id="6" xr3:uid="{00000000-0010-0000-0800-000006000000}" name="Observações do solicitante" dataDxfId="74"/>
    <tableColumn id="7" xr3:uid="{00000000-0010-0000-0800-000007000000}" name="pontuação reconhecida pelo avaliador após análise do processo" dataDxfId="73"/>
    <tableColumn id="8" xr3:uid="{00000000-0010-0000-0800-000008000000}" name="Observações do avaliador (AVALIADOR/COMISSÃO)" dataDxfId="72"/>
  </tableColumns>
  <tableStyleInfo name="TableStyleMedium3"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5.xml"/><Relationship Id="rId13" Type="http://schemas.openxmlformats.org/officeDocument/2006/relationships/comments" Target="../comments1.xml"/><Relationship Id="rId3" Type="http://schemas.openxmlformats.org/officeDocument/2006/relationships/vmlDrawing" Target="../drawings/vmlDrawing3.vml"/><Relationship Id="rId7" Type="http://schemas.openxmlformats.org/officeDocument/2006/relationships/table" Target="../tables/table4.xml"/><Relationship Id="rId12" Type="http://schemas.openxmlformats.org/officeDocument/2006/relationships/table" Target="../tables/table9.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6" Type="http://schemas.openxmlformats.org/officeDocument/2006/relationships/table" Target="../tables/table3.xml"/><Relationship Id="rId11" Type="http://schemas.openxmlformats.org/officeDocument/2006/relationships/table" Target="../tables/table8.xml"/><Relationship Id="rId5" Type="http://schemas.openxmlformats.org/officeDocument/2006/relationships/table" Target="../tables/table2.xml"/><Relationship Id="rId10" Type="http://schemas.openxmlformats.org/officeDocument/2006/relationships/table" Target="../tables/table7.xml"/><Relationship Id="rId4" Type="http://schemas.openxmlformats.org/officeDocument/2006/relationships/table" Target="../tables/table1.xml"/><Relationship Id="rId9" Type="http://schemas.openxmlformats.org/officeDocument/2006/relationships/table" Target="../tables/table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vmlDrawing" Target="../drawings/vmlDrawing7.vml"/></Relationships>
</file>

<file path=xl/worksheets/_rels/sheet5.xml.rels><?xml version="1.0" encoding="UTF-8" standalone="yes"?>
<Relationships xmlns="http://schemas.openxmlformats.org/package/2006/relationships"><Relationship Id="rId8" Type="http://schemas.openxmlformats.org/officeDocument/2006/relationships/table" Target="../tables/table14.xml"/><Relationship Id="rId3" Type="http://schemas.openxmlformats.org/officeDocument/2006/relationships/vmlDrawing" Target="../drawings/vmlDrawing9.vml"/><Relationship Id="rId7" Type="http://schemas.openxmlformats.org/officeDocument/2006/relationships/table" Target="../tables/table13.xml"/><Relationship Id="rId2" Type="http://schemas.openxmlformats.org/officeDocument/2006/relationships/vmlDrawing" Target="../drawings/vmlDrawing8.vml"/><Relationship Id="rId1" Type="http://schemas.openxmlformats.org/officeDocument/2006/relationships/printerSettings" Target="../printerSettings/printerSettings5.bin"/><Relationship Id="rId6" Type="http://schemas.openxmlformats.org/officeDocument/2006/relationships/table" Target="../tables/table12.xml"/><Relationship Id="rId11" Type="http://schemas.openxmlformats.org/officeDocument/2006/relationships/comments" Target="../comments4.xml"/><Relationship Id="rId5" Type="http://schemas.openxmlformats.org/officeDocument/2006/relationships/table" Target="../tables/table11.xml"/><Relationship Id="rId10" Type="http://schemas.openxmlformats.org/officeDocument/2006/relationships/table" Target="../tables/table16.xml"/><Relationship Id="rId4" Type="http://schemas.openxmlformats.org/officeDocument/2006/relationships/table" Target="../tables/table10.xml"/><Relationship Id="rId9" Type="http://schemas.openxmlformats.org/officeDocument/2006/relationships/table" Target="../tables/table1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3:H81"/>
  <sheetViews>
    <sheetView tabSelected="1" view="pageLayout" zoomScaleNormal="100" workbookViewId="0"/>
  </sheetViews>
  <sheetFormatPr defaultColWidth="9.1796875" defaultRowHeight="10.5" x14ac:dyDescent="0.35"/>
  <cols>
    <col min="1" max="1" width="17.26953125" style="3" customWidth="1"/>
    <col min="2" max="2" width="2.453125" style="3" customWidth="1"/>
    <col min="3" max="3" width="10.54296875" style="3" customWidth="1"/>
    <col min="4" max="4" width="9.54296875" style="3" customWidth="1"/>
    <col min="5" max="5" width="12.7265625" style="3" customWidth="1"/>
    <col min="6" max="6" width="6.7265625" style="3" customWidth="1"/>
    <col min="7" max="7" width="17.1796875" style="3" customWidth="1"/>
    <col min="8" max="8" width="7.1796875" style="3" customWidth="1"/>
    <col min="9" max="16384" width="9.1796875" style="3"/>
  </cols>
  <sheetData>
    <row r="3" spans="1:8" ht="30" customHeight="1" x14ac:dyDescent="0.35">
      <c r="A3" s="66" t="s">
        <v>96</v>
      </c>
      <c r="B3" s="66"/>
      <c r="C3" s="66"/>
      <c r="D3" s="38"/>
      <c r="E3" s="38"/>
      <c r="F3" s="38"/>
    </row>
    <row r="4" spans="1:8" ht="31.5" customHeight="1" x14ac:dyDescent="0.35">
      <c r="A4" s="40"/>
      <c r="B4" s="40"/>
      <c r="C4" s="40"/>
      <c r="D4" s="41"/>
      <c r="E4" s="41"/>
      <c r="F4" s="67" t="s">
        <v>105</v>
      </c>
      <c r="G4" s="67"/>
      <c r="H4" s="67"/>
    </row>
    <row r="5" spans="1:8" ht="39.75" customHeight="1" x14ac:dyDescent="0.35">
      <c r="A5" s="40"/>
      <c r="B5" s="40"/>
      <c r="C5" s="41"/>
      <c r="D5" s="41"/>
      <c r="E5" s="41"/>
      <c r="F5" s="41"/>
      <c r="G5" s="44"/>
      <c r="H5" s="44"/>
    </row>
    <row r="6" spans="1:8" ht="25.5" customHeight="1" x14ac:dyDescent="0.35">
      <c r="A6" s="42" t="s">
        <v>97</v>
      </c>
      <c r="B6" s="71"/>
      <c r="C6" s="71"/>
      <c r="D6" s="71"/>
      <c r="E6" s="71"/>
      <c r="F6" s="71"/>
      <c r="G6" s="44"/>
      <c r="H6" s="44"/>
    </row>
    <row r="7" spans="1:8" ht="4.5" customHeight="1" x14ac:dyDescent="0.35">
      <c r="A7" s="42"/>
      <c r="B7" s="40"/>
      <c r="C7" s="40"/>
      <c r="D7" s="40"/>
      <c r="E7" s="40"/>
      <c r="F7" s="40"/>
      <c r="G7" s="44"/>
      <c r="H7" s="44"/>
    </row>
    <row r="8" spans="1:8" ht="25.5" customHeight="1" x14ac:dyDescent="0.35">
      <c r="A8" s="42" t="s">
        <v>98</v>
      </c>
      <c r="B8" s="71"/>
      <c r="C8" s="71"/>
      <c r="D8" s="71"/>
      <c r="E8" s="71"/>
      <c r="F8" s="71"/>
      <c r="G8" s="44"/>
      <c r="H8" s="44"/>
    </row>
    <row r="9" spans="1:8" ht="25.5" customHeight="1" x14ac:dyDescent="0.35">
      <c r="A9" s="42"/>
      <c r="B9" s="40"/>
      <c r="C9" s="40"/>
      <c r="D9" s="40"/>
      <c r="E9" s="40"/>
      <c r="F9" s="40"/>
      <c r="G9" s="44"/>
      <c r="H9" s="44"/>
    </row>
    <row r="10" spans="1:8" ht="16.5" customHeight="1" x14ac:dyDescent="0.35">
      <c r="A10" s="68" t="s">
        <v>113</v>
      </c>
      <c r="B10" s="68"/>
      <c r="C10" s="68"/>
      <c r="D10" s="68"/>
      <c r="E10" s="68"/>
      <c r="F10" s="68"/>
      <c r="G10" s="68"/>
      <c r="H10" s="68"/>
    </row>
    <row r="11" spans="1:8" ht="17.25" customHeight="1" x14ac:dyDescent="0.35">
      <c r="A11" s="68"/>
      <c r="B11" s="68"/>
      <c r="C11" s="68"/>
      <c r="D11" s="68"/>
      <c r="E11" s="68"/>
      <c r="F11" s="68"/>
      <c r="G11" s="68"/>
      <c r="H11" s="68"/>
    </row>
    <row r="12" spans="1:8" ht="17.25" customHeight="1" x14ac:dyDescent="0.35">
      <c r="A12" s="42"/>
      <c r="B12" s="40"/>
      <c r="C12" s="40"/>
      <c r="D12" s="40"/>
      <c r="E12" s="40"/>
      <c r="F12" s="40"/>
      <c r="G12" s="44"/>
      <c r="H12" s="44"/>
    </row>
    <row r="13" spans="1:8" ht="17.25" customHeight="1" x14ac:dyDescent="0.35">
      <c r="A13" s="42" t="s">
        <v>99</v>
      </c>
      <c r="B13" s="40"/>
      <c r="C13" s="40"/>
      <c r="D13" s="40"/>
      <c r="E13" s="40"/>
      <c r="F13" s="40"/>
      <c r="G13" s="44"/>
      <c r="H13" s="44"/>
    </row>
    <row r="14" spans="1:8" ht="17.25" customHeight="1" x14ac:dyDescent="0.35">
      <c r="A14" s="42"/>
      <c r="B14" s="40"/>
      <c r="C14" s="40"/>
      <c r="D14" s="40"/>
      <c r="E14" s="40"/>
      <c r="F14" s="40"/>
      <c r="G14" s="44"/>
      <c r="H14" s="44"/>
    </row>
    <row r="15" spans="1:8" ht="23.25" customHeight="1" x14ac:dyDescent="0.35">
      <c r="A15" s="70" t="s">
        <v>114</v>
      </c>
      <c r="B15" s="70"/>
      <c r="C15" s="70"/>
      <c r="D15" s="70"/>
      <c r="E15" s="70"/>
      <c r="F15" s="70"/>
      <c r="G15" s="70"/>
      <c r="H15" s="70"/>
    </row>
    <row r="16" spans="1:8" ht="19.5" customHeight="1" x14ac:dyDescent="0.35">
      <c r="A16" s="70"/>
      <c r="B16" s="70"/>
      <c r="C16" s="70"/>
      <c r="D16" s="70"/>
      <c r="E16" s="70"/>
      <c r="F16" s="70"/>
      <c r="G16" s="70"/>
      <c r="H16" s="70"/>
    </row>
    <row r="17" spans="1:8" ht="17.25" customHeight="1" x14ac:dyDescent="0.35">
      <c r="A17" s="49">
        <v>41937</v>
      </c>
      <c r="B17" s="43" t="s">
        <v>35</v>
      </c>
      <c r="C17" s="72" t="s">
        <v>106</v>
      </c>
      <c r="D17" s="72"/>
      <c r="E17" s="40"/>
      <c r="F17" s="40"/>
      <c r="G17" s="44"/>
      <c r="H17" s="44"/>
    </row>
    <row r="18" spans="1:8" ht="17.25" customHeight="1" x14ac:dyDescent="0.35">
      <c r="A18" s="69" t="s">
        <v>100</v>
      </c>
      <c r="B18" s="69"/>
      <c r="C18" s="69"/>
      <c r="D18" s="48" t="s">
        <v>123</v>
      </c>
      <c r="E18" s="44" t="s">
        <v>101</v>
      </c>
      <c r="F18" s="48" t="s">
        <v>107</v>
      </c>
      <c r="G18" s="44" t="s">
        <v>85</v>
      </c>
      <c r="H18" s="50" t="s">
        <v>108</v>
      </c>
    </row>
    <row r="19" spans="1:8" ht="17.25" customHeight="1" x14ac:dyDescent="0.35">
      <c r="A19" s="63" t="s">
        <v>102</v>
      </c>
      <c r="B19" s="63"/>
      <c r="C19" s="63"/>
      <c r="D19" s="63"/>
      <c r="E19" s="63"/>
      <c r="F19" s="63"/>
      <c r="G19" s="44"/>
      <c r="H19" s="44"/>
    </row>
    <row r="20" spans="1:8" ht="17.25" customHeight="1" x14ac:dyDescent="0.35">
      <c r="A20" s="63" t="s">
        <v>103</v>
      </c>
      <c r="B20" s="63"/>
      <c r="C20" s="63"/>
      <c r="D20" s="63"/>
      <c r="E20" s="63"/>
      <c r="F20" s="63"/>
      <c r="G20" s="44"/>
      <c r="H20" s="44"/>
    </row>
    <row r="21" spans="1:8" s="29" customFormat="1" ht="24.75" customHeight="1" x14ac:dyDescent="0.35">
      <c r="A21" s="40"/>
      <c r="B21" s="40"/>
      <c r="C21" s="40"/>
      <c r="D21" s="40"/>
      <c r="E21" s="40"/>
      <c r="F21" s="40"/>
      <c r="G21" s="40"/>
      <c r="H21" s="40"/>
    </row>
    <row r="22" spans="1:8" s="29" customFormat="1" ht="24.75" customHeight="1" x14ac:dyDescent="0.3">
      <c r="A22" s="45"/>
      <c r="B22" s="65" t="s">
        <v>378</v>
      </c>
      <c r="C22" s="65"/>
      <c r="D22" s="65"/>
      <c r="E22" s="65"/>
      <c r="F22" s="65"/>
      <c r="G22" s="40"/>
      <c r="H22" s="40"/>
    </row>
    <row r="23" spans="1:8" s="29" customFormat="1" ht="24.75" customHeight="1" x14ac:dyDescent="0.3">
      <c r="A23" s="45"/>
      <c r="B23" s="64" t="s">
        <v>104</v>
      </c>
      <c r="C23" s="64"/>
      <c r="D23" s="64"/>
      <c r="E23" s="64"/>
      <c r="F23" s="64"/>
      <c r="G23" s="40"/>
      <c r="H23" s="40"/>
    </row>
    <row r="24" spans="1:8" s="29" customFormat="1" ht="18" customHeight="1" x14ac:dyDescent="0.25">
      <c r="A24" s="39"/>
      <c r="B24" s="39"/>
      <c r="C24" s="39"/>
      <c r="D24" s="39"/>
      <c r="E24" s="39"/>
      <c r="F24" s="39"/>
    </row>
    <row r="25" spans="1:8" s="29" customFormat="1" ht="24.75" customHeight="1" x14ac:dyDescent="0.25">
      <c r="A25" s="39"/>
      <c r="B25" s="39"/>
      <c r="C25" s="39"/>
      <c r="D25" s="39"/>
      <c r="E25" s="39"/>
      <c r="F25" s="39"/>
    </row>
    <row r="26" spans="1:8" s="29" customFormat="1" ht="24.75" customHeight="1" x14ac:dyDescent="0.25">
      <c r="A26" s="39"/>
      <c r="B26" s="39"/>
      <c r="C26" s="39"/>
      <c r="D26" s="39"/>
      <c r="E26" s="39"/>
      <c r="F26" s="39"/>
    </row>
    <row r="27" spans="1:8" s="29" customFormat="1" ht="24.75" customHeight="1" x14ac:dyDescent="0.25">
      <c r="A27" s="39"/>
      <c r="B27" s="39"/>
      <c r="C27" s="39"/>
      <c r="D27" s="39"/>
      <c r="E27" s="39"/>
      <c r="F27" s="39"/>
    </row>
    <row r="28" spans="1:8" s="29" customFormat="1" ht="24.75" customHeight="1" x14ac:dyDescent="0.25">
      <c r="A28" s="39"/>
      <c r="B28" s="39"/>
      <c r="C28" s="39"/>
      <c r="D28" s="39"/>
      <c r="E28" s="39"/>
      <c r="F28" s="39"/>
    </row>
    <row r="29" spans="1:8" s="29" customFormat="1" ht="24.75" customHeight="1" x14ac:dyDescent="0.25">
      <c r="A29" s="39"/>
      <c r="B29" s="39"/>
      <c r="C29" s="39"/>
      <c r="D29" s="39"/>
      <c r="E29" s="39"/>
      <c r="F29" s="39"/>
    </row>
    <row r="30" spans="1:8" s="29" customFormat="1" ht="24.75" customHeight="1" x14ac:dyDescent="0.25">
      <c r="A30" s="39"/>
      <c r="B30" s="39"/>
      <c r="C30" s="39"/>
      <c r="D30" s="39"/>
      <c r="E30" s="39"/>
      <c r="F30" s="39"/>
    </row>
    <row r="31" spans="1:8" s="29" customFormat="1" ht="24.75" customHeight="1" x14ac:dyDescent="0.25">
      <c r="A31" s="39"/>
      <c r="B31" s="39"/>
      <c r="C31" s="39"/>
      <c r="D31" s="39"/>
      <c r="E31" s="39"/>
      <c r="F31" s="39"/>
    </row>
    <row r="32" spans="1:8" s="29" customFormat="1" ht="24.75" customHeight="1" x14ac:dyDescent="0.25">
      <c r="A32" s="39"/>
      <c r="B32" s="39"/>
      <c r="C32" s="39"/>
      <c r="D32" s="39"/>
      <c r="E32" s="39"/>
      <c r="F32" s="39"/>
    </row>
    <row r="33" spans="1:6" s="29" customFormat="1" ht="24.75" customHeight="1" x14ac:dyDescent="0.25">
      <c r="A33" s="39"/>
      <c r="B33" s="39"/>
      <c r="C33" s="39"/>
      <c r="D33" s="39"/>
      <c r="E33" s="39"/>
      <c r="F33" s="39"/>
    </row>
    <row r="34" spans="1:6" s="29" customFormat="1" ht="24.75" customHeight="1" x14ac:dyDescent="0.25">
      <c r="A34" s="39"/>
      <c r="B34" s="39"/>
      <c r="C34" s="39"/>
      <c r="D34" s="39"/>
      <c r="E34" s="39"/>
      <c r="F34" s="39"/>
    </row>
    <row r="35" spans="1:6" s="29" customFormat="1" ht="24.75" customHeight="1" x14ac:dyDescent="0.25">
      <c r="A35" s="39"/>
      <c r="B35" s="39"/>
      <c r="C35" s="39"/>
      <c r="D35" s="39"/>
      <c r="E35" s="39"/>
      <c r="F35" s="39"/>
    </row>
    <row r="36" spans="1:6" s="29" customFormat="1" ht="24.75" customHeight="1" x14ac:dyDescent="0.25">
      <c r="A36" s="39"/>
      <c r="B36" s="39"/>
      <c r="C36" s="39"/>
      <c r="D36" s="39"/>
      <c r="E36" s="39"/>
      <c r="F36" s="39"/>
    </row>
    <row r="37" spans="1:6" s="29" customFormat="1" ht="24.75" customHeight="1" x14ac:dyDescent="0.25">
      <c r="A37" s="39"/>
      <c r="B37" s="39"/>
      <c r="C37" s="39"/>
      <c r="D37" s="39"/>
      <c r="E37" s="39"/>
      <c r="F37" s="39"/>
    </row>
    <row r="38" spans="1:6" s="29" customFormat="1" ht="24.75" customHeight="1" x14ac:dyDescent="0.25">
      <c r="A38" s="39"/>
      <c r="B38" s="39"/>
      <c r="C38" s="39"/>
      <c r="D38" s="39"/>
      <c r="E38" s="39"/>
      <c r="F38" s="39"/>
    </row>
    <row r="39" spans="1:6" s="29" customFormat="1" ht="24.75" customHeight="1" x14ac:dyDescent="0.25">
      <c r="A39" s="39"/>
      <c r="B39" s="39"/>
      <c r="C39" s="39"/>
      <c r="D39" s="39"/>
      <c r="E39" s="39"/>
      <c r="F39" s="39"/>
    </row>
    <row r="40" spans="1:6" s="29" customFormat="1" ht="24.75" customHeight="1" x14ac:dyDescent="0.25">
      <c r="A40" s="39"/>
      <c r="B40" s="39"/>
      <c r="C40" s="39"/>
      <c r="D40" s="39"/>
      <c r="E40" s="39"/>
      <c r="F40" s="39"/>
    </row>
    <row r="41" spans="1:6" s="29" customFormat="1" ht="24.75" customHeight="1" x14ac:dyDescent="0.25">
      <c r="A41" s="39"/>
      <c r="B41" s="39"/>
      <c r="C41" s="39"/>
      <c r="D41" s="39"/>
      <c r="E41" s="39"/>
      <c r="F41" s="39"/>
    </row>
    <row r="42" spans="1:6" s="29" customFormat="1" ht="24.75" customHeight="1" x14ac:dyDescent="0.25">
      <c r="A42" s="39"/>
      <c r="B42" s="39"/>
      <c r="C42" s="39"/>
      <c r="D42" s="39"/>
      <c r="E42" s="39"/>
      <c r="F42" s="39"/>
    </row>
    <row r="43" spans="1:6" s="29" customFormat="1" ht="24.75" customHeight="1" x14ac:dyDescent="0.25">
      <c r="A43" s="39"/>
      <c r="B43" s="39"/>
      <c r="C43" s="39"/>
      <c r="D43" s="39"/>
      <c r="E43" s="39"/>
      <c r="F43" s="39"/>
    </row>
    <row r="44" spans="1:6" s="29" customFormat="1" ht="24.75" customHeight="1" x14ac:dyDescent="0.25">
      <c r="A44" s="39"/>
      <c r="B44" s="39"/>
      <c r="C44" s="39"/>
      <c r="D44" s="39"/>
      <c r="E44" s="39"/>
      <c r="F44" s="39"/>
    </row>
    <row r="45" spans="1:6" s="29" customFormat="1" ht="24.75" customHeight="1" x14ac:dyDescent="0.35"/>
    <row r="46" spans="1:6" s="29" customFormat="1" ht="24.75" customHeight="1" x14ac:dyDescent="0.35"/>
    <row r="47" spans="1:6" s="29" customFormat="1" ht="24.75" customHeight="1" x14ac:dyDescent="0.35"/>
    <row r="48" spans="1:6" s="29" customFormat="1" ht="24.75" customHeight="1" x14ac:dyDescent="0.35"/>
    <row r="49" spans="5:6" s="29" customFormat="1" ht="24.75" customHeight="1" x14ac:dyDescent="0.35"/>
    <row r="50" spans="5:6" s="29" customFormat="1" ht="24.75" customHeight="1" x14ac:dyDescent="0.35"/>
    <row r="51" spans="5:6" s="29" customFormat="1" ht="24.75" customHeight="1" x14ac:dyDescent="0.35"/>
    <row r="52" spans="5:6" s="29" customFormat="1" ht="24.75" customHeight="1" x14ac:dyDescent="0.35">
      <c r="E52" s="1"/>
      <c r="F52" s="1"/>
    </row>
    <row r="53" spans="5:6" s="29" customFormat="1" ht="24.75" customHeight="1" x14ac:dyDescent="0.35"/>
    <row r="54" spans="5:6" s="29" customFormat="1" ht="24.75" customHeight="1" x14ac:dyDescent="0.35"/>
    <row r="55" spans="5:6" s="29" customFormat="1" ht="24.75" customHeight="1" x14ac:dyDescent="0.35"/>
    <row r="56" spans="5:6" s="29" customFormat="1" ht="24.75" customHeight="1" x14ac:dyDescent="0.35"/>
    <row r="57" spans="5:6" s="29" customFormat="1" ht="24.75" customHeight="1" x14ac:dyDescent="0.35"/>
    <row r="58" spans="5:6" s="29" customFormat="1" ht="24.75" customHeight="1" x14ac:dyDescent="0.35"/>
    <row r="59" spans="5:6" s="29" customFormat="1" ht="24.75" customHeight="1" x14ac:dyDescent="0.35"/>
    <row r="60" spans="5:6" s="29" customFormat="1" ht="24.75" customHeight="1" x14ac:dyDescent="0.35"/>
    <row r="61" spans="5:6" s="29" customFormat="1" ht="24.75" customHeight="1" x14ac:dyDescent="0.35"/>
    <row r="62" spans="5:6" s="29" customFormat="1" ht="24.75" customHeight="1" x14ac:dyDescent="0.35"/>
    <row r="63" spans="5:6" s="29" customFormat="1" ht="24.75" customHeight="1" x14ac:dyDescent="0.35"/>
    <row r="64" spans="5:6" s="29" customFormat="1" ht="24.75" customHeight="1" x14ac:dyDescent="0.35"/>
    <row r="65" s="29" customFormat="1" ht="24.75" customHeight="1" x14ac:dyDescent="0.35"/>
    <row r="66" s="29" customFormat="1" ht="24.75" customHeight="1" x14ac:dyDescent="0.35"/>
    <row r="67" s="29" customFormat="1" ht="24.75" customHeight="1" x14ac:dyDescent="0.35"/>
    <row r="68" s="29" customFormat="1" ht="24.75" customHeight="1" x14ac:dyDescent="0.35"/>
    <row r="69" s="29" customFormat="1" ht="24.75" customHeight="1" x14ac:dyDescent="0.35"/>
    <row r="70" s="29" customFormat="1" ht="24.75" customHeight="1" x14ac:dyDescent="0.35"/>
    <row r="71" s="29" customFormat="1" ht="24.75" customHeight="1" x14ac:dyDescent="0.35"/>
    <row r="72" s="29" customFormat="1" ht="24.75" customHeight="1" x14ac:dyDescent="0.35"/>
    <row r="73" s="29" customFormat="1" ht="24.75" customHeight="1" x14ac:dyDescent="0.35"/>
    <row r="74" s="29" customFormat="1" ht="24.75" customHeight="1" x14ac:dyDescent="0.35"/>
    <row r="75" s="29" customFormat="1" ht="24.75" customHeight="1" x14ac:dyDescent="0.35"/>
    <row r="76" s="29" customFormat="1" ht="24.75" customHeight="1" x14ac:dyDescent="0.35"/>
    <row r="77" s="29" customFormat="1" ht="24.75" customHeight="1" x14ac:dyDescent="0.35"/>
    <row r="78" s="29" customFormat="1" ht="24.75" customHeight="1" x14ac:dyDescent="0.35"/>
    <row r="79" s="29" customFormat="1" ht="24.75" customHeight="1" x14ac:dyDescent="0.35"/>
    <row r="80" s="29" customFormat="1" ht="24.75" customHeight="1" x14ac:dyDescent="0.35"/>
    <row r="81" s="29" customFormat="1" ht="24.75" customHeight="1" x14ac:dyDescent="0.35"/>
  </sheetData>
  <sheetProtection selectLockedCells="1"/>
  <mergeCells count="12">
    <mergeCell ref="A20:F20"/>
    <mergeCell ref="B23:F23"/>
    <mergeCell ref="A19:F19"/>
    <mergeCell ref="B22:F22"/>
    <mergeCell ref="A3:C3"/>
    <mergeCell ref="F4:H4"/>
    <mergeCell ref="A10:H11"/>
    <mergeCell ref="A18:C18"/>
    <mergeCell ref="A15:H16"/>
    <mergeCell ref="B6:F6"/>
    <mergeCell ref="B8:F8"/>
    <mergeCell ref="C17:D17"/>
  </mergeCells>
  <pageMargins left="0.98425196850393704" right="0.31496062992125984" top="1.3779527559055118" bottom="0.78740157480314965" header="0.59055118110236227" footer="0.31496062992125984"/>
  <pageSetup paperSize="9" fitToHeight="0" orientation="portrait" r:id="rId1"/>
  <headerFooter>
    <oddHeader>&amp;L                    &amp;G&amp;C&amp;"-,Negrito"
SERVIÇO PÚBLICO FEDERAL
UNIVERSIDADE FEDERAL DO OESTE DA BAHIA</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H210"/>
  <sheetViews>
    <sheetView view="pageLayout" zoomScaleNormal="120" workbookViewId="0">
      <selection sqref="A1:H1"/>
    </sheetView>
  </sheetViews>
  <sheetFormatPr defaultColWidth="9.1796875" defaultRowHeight="10.5" x14ac:dyDescent="0.35"/>
  <cols>
    <col min="1" max="1" width="30.26953125" style="3" customWidth="1"/>
    <col min="2" max="2" width="15.453125" style="3" customWidth="1"/>
    <col min="3" max="3" width="10.26953125" style="3" customWidth="1"/>
    <col min="4" max="4" width="13" style="3" customWidth="1"/>
    <col min="5" max="5" width="8.81640625" style="3" customWidth="1"/>
    <col min="6" max="6" width="23.7265625" style="3" customWidth="1"/>
    <col min="7" max="7" width="11.7265625" style="3" customWidth="1"/>
    <col min="8" max="8" width="27.26953125" style="3" customWidth="1"/>
    <col min="9" max="16384" width="9.1796875" style="3"/>
  </cols>
  <sheetData>
    <row r="1" spans="1:8" ht="22.5" customHeight="1" x14ac:dyDescent="0.35">
      <c r="A1" s="95" t="s">
        <v>48</v>
      </c>
      <c r="B1" s="95"/>
      <c r="C1" s="95"/>
      <c r="D1" s="95"/>
      <c r="E1" s="95"/>
      <c r="F1" s="95"/>
      <c r="G1" s="95"/>
      <c r="H1" s="95"/>
    </row>
    <row r="2" spans="1:8" ht="4.5" customHeight="1" x14ac:dyDescent="0.35">
      <c r="A2" s="96"/>
      <c r="B2" s="96"/>
      <c r="C2" s="96"/>
      <c r="D2" s="96"/>
      <c r="E2" s="96"/>
      <c r="F2" s="96"/>
      <c r="G2" s="96"/>
      <c r="H2" s="96"/>
    </row>
    <row r="3" spans="1:8" ht="21" customHeight="1" x14ac:dyDescent="0.35">
      <c r="A3" s="95" t="s">
        <v>37</v>
      </c>
      <c r="B3" s="95"/>
      <c r="C3" s="95"/>
      <c r="D3" s="95"/>
      <c r="E3" s="95"/>
      <c r="F3" s="95"/>
      <c r="G3" s="95"/>
      <c r="H3" s="95"/>
    </row>
    <row r="4" spans="1:8" ht="39.75" customHeight="1" x14ac:dyDescent="0.35">
      <c r="A4" s="4"/>
      <c r="B4" s="4"/>
      <c r="C4" s="4"/>
      <c r="D4" s="4"/>
      <c r="E4" s="4"/>
      <c r="F4" s="4"/>
      <c r="G4" s="4"/>
      <c r="H4" s="4"/>
    </row>
    <row r="5" spans="1:8" ht="11.25" customHeight="1" x14ac:dyDescent="0.35">
      <c r="A5" s="97" t="s">
        <v>39</v>
      </c>
      <c r="B5" s="97"/>
      <c r="C5" s="97"/>
      <c r="D5" s="97"/>
      <c r="E5" s="97"/>
      <c r="F5" s="97"/>
      <c r="G5" s="97"/>
      <c r="H5" s="97"/>
    </row>
    <row r="6" spans="1:8" ht="17.25" customHeight="1" x14ac:dyDescent="0.35">
      <c r="A6" s="5" t="s">
        <v>38</v>
      </c>
      <c r="B6" s="98" t="s">
        <v>56</v>
      </c>
      <c r="C6" s="98"/>
      <c r="D6" s="98"/>
      <c r="E6" s="98"/>
      <c r="F6" s="98"/>
      <c r="G6" s="104"/>
      <c r="H6" s="105"/>
    </row>
    <row r="7" spans="1:8" ht="17.25" customHeight="1" x14ac:dyDescent="0.35">
      <c r="A7" s="5" t="s">
        <v>0</v>
      </c>
      <c r="B7" s="98">
        <v>222222222</v>
      </c>
      <c r="C7" s="98"/>
      <c r="D7" s="98"/>
      <c r="E7" s="98"/>
      <c r="F7" s="98"/>
      <c r="G7" s="106"/>
      <c r="H7" s="107"/>
    </row>
    <row r="8" spans="1:8" ht="17.25" customHeight="1" x14ac:dyDescent="0.35">
      <c r="A8" s="5" t="s">
        <v>1</v>
      </c>
      <c r="B8" s="98" t="s">
        <v>119</v>
      </c>
      <c r="C8" s="98"/>
      <c r="D8" s="98"/>
      <c r="E8" s="98"/>
      <c r="F8" s="98"/>
      <c r="G8" s="108"/>
      <c r="H8" s="109"/>
    </row>
    <row r="9" spans="1:8" ht="17.25" customHeight="1" x14ac:dyDescent="0.35">
      <c r="A9" s="5" t="s">
        <v>54</v>
      </c>
      <c r="B9" s="123" t="s">
        <v>340</v>
      </c>
      <c r="C9" s="124"/>
      <c r="D9" s="51"/>
      <c r="E9" s="51"/>
      <c r="F9" s="51"/>
      <c r="G9" s="16"/>
      <c r="H9" s="17"/>
    </row>
    <row r="10" spans="1:8" ht="17.25" customHeight="1" x14ac:dyDescent="0.35">
      <c r="A10" s="113"/>
      <c r="B10" s="114"/>
      <c r="C10" s="114"/>
      <c r="D10" s="114"/>
      <c r="E10" s="114"/>
      <c r="F10" s="114"/>
      <c r="G10" s="114"/>
      <c r="H10" s="115"/>
    </row>
    <row r="11" spans="1:8" ht="17.25" customHeight="1" x14ac:dyDescent="0.35">
      <c r="A11" s="5" t="s">
        <v>50</v>
      </c>
      <c r="B11" s="118">
        <v>41937</v>
      </c>
      <c r="C11" s="119"/>
      <c r="D11" s="14" t="s">
        <v>35</v>
      </c>
      <c r="E11" s="118">
        <v>42668</v>
      </c>
      <c r="F11" s="119"/>
      <c r="G11" s="116"/>
      <c r="H11" s="117"/>
    </row>
    <row r="12" spans="1:8" ht="31.5" customHeight="1" x14ac:dyDescent="0.35">
      <c r="A12" s="102" t="s">
        <v>63</v>
      </c>
      <c r="B12" s="103"/>
      <c r="C12" s="12" t="s">
        <v>120</v>
      </c>
      <c r="D12" s="37"/>
      <c r="E12" s="7" t="s">
        <v>35</v>
      </c>
      <c r="F12" s="37"/>
      <c r="G12" s="6"/>
      <c r="H12" s="6"/>
    </row>
    <row r="13" spans="1:8" ht="17.25" customHeight="1" x14ac:dyDescent="0.35">
      <c r="A13" s="120" t="s">
        <v>40</v>
      </c>
      <c r="B13" s="121"/>
      <c r="C13" s="121"/>
      <c r="D13" s="121"/>
      <c r="E13" s="121"/>
      <c r="F13" s="121"/>
      <c r="G13" s="121"/>
      <c r="H13" s="122"/>
    </row>
    <row r="14" spans="1:8" ht="17.25" customHeight="1" x14ac:dyDescent="0.35">
      <c r="A14" s="110" t="s">
        <v>42</v>
      </c>
      <c r="B14" s="110"/>
      <c r="C14" s="13" t="s">
        <v>33</v>
      </c>
      <c r="D14" s="5" t="s">
        <v>2</v>
      </c>
      <c r="E14" s="13" t="s">
        <v>36</v>
      </c>
      <c r="F14" s="18"/>
      <c r="G14" s="19"/>
      <c r="H14" s="20"/>
    </row>
    <row r="15" spans="1:8" ht="17.25" customHeight="1" x14ac:dyDescent="0.35">
      <c r="A15" s="110" t="s">
        <v>43</v>
      </c>
      <c r="B15" s="110"/>
      <c r="C15" s="13" t="s">
        <v>33</v>
      </c>
      <c r="D15" s="5" t="s">
        <v>2</v>
      </c>
      <c r="E15" s="13" t="s">
        <v>34</v>
      </c>
      <c r="F15" s="21"/>
      <c r="G15" s="22"/>
      <c r="H15" s="23"/>
    </row>
    <row r="16" spans="1:8" ht="33.75" customHeight="1" x14ac:dyDescent="0.35">
      <c r="A16" s="110" t="s">
        <v>41</v>
      </c>
      <c r="B16" s="110"/>
      <c r="C16" s="2">
        <f>IF(AND(B9=20,C12="SIM"),((F16*0.5)*0.75),IF(AND(B9=20,C12="NÃO"),(F16*0.5),IF(C12="sim",(F16*0.75),F16)))</f>
        <v>45</v>
      </c>
      <c r="D16" s="110" t="s">
        <v>32</v>
      </c>
      <c r="E16" s="110"/>
      <c r="F16" s="26">
        <f>IF(E15="","",IF(AND(C15="A",E15="II"),45,IF(AND(C15="B",E15="I"),45,IF(AND(C15="B",E15="II"),45,IF(AND(C15="C",E15="I"),50,IF(AND(C15="C",E15="II"),50,IF(AND(C15="C",E15="III"),60,IF(AND(C15="C",E15="IV"),60,""))))))))</f>
        <v>45</v>
      </c>
      <c r="G16" s="24"/>
      <c r="H16" s="25"/>
    </row>
    <row r="17" spans="1:8" ht="25.5" customHeight="1" x14ac:dyDescent="0.35"/>
    <row r="18" spans="1:8" ht="22.5" customHeight="1" x14ac:dyDescent="0.35">
      <c r="A18" s="94" t="s">
        <v>57</v>
      </c>
      <c r="B18" s="94"/>
      <c r="C18" s="94"/>
      <c r="D18" s="94"/>
      <c r="E18" s="94"/>
      <c r="F18" s="94"/>
      <c r="G18" s="94"/>
      <c r="H18" s="94"/>
    </row>
    <row r="19" spans="1:8" ht="22.5" customHeight="1" x14ac:dyDescent="0.35">
      <c r="A19" s="111"/>
      <c r="B19" s="111"/>
      <c r="C19" s="111"/>
      <c r="D19" s="111"/>
      <c r="E19" s="111"/>
      <c r="F19" s="111"/>
      <c r="G19" s="111"/>
      <c r="H19" s="111"/>
    </row>
    <row r="20" spans="1:8" ht="22.5" customHeight="1" x14ac:dyDescent="0.35">
      <c r="A20" s="111"/>
      <c r="B20" s="111"/>
      <c r="C20" s="111"/>
      <c r="D20" s="111"/>
      <c r="E20" s="111"/>
      <c r="F20" s="111"/>
      <c r="G20" s="111"/>
      <c r="H20" s="111"/>
    </row>
    <row r="21" spans="1:8" ht="22.5" customHeight="1" x14ac:dyDescent="0.35">
      <c r="A21" s="111"/>
      <c r="B21" s="111"/>
      <c r="C21" s="111"/>
      <c r="D21" s="111"/>
      <c r="E21" s="111"/>
      <c r="F21" s="111"/>
      <c r="G21" s="111"/>
      <c r="H21" s="111"/>
    </row>
    <row r="22" spans="1:8" ht="22.5" customHeight="1" x14ac:dyDescent="0.35">
      <c r="A22" s="111"/>
      <c r="B22" s="111"/>
      <c r="C22" s="111"/>
      <c r="D22" s="111"/>
      <c r="E22" s="111"/>
      <c r="F22" s="111"/>
      <c r="G22" s="111"/>
      <c r="H22" s="111"/>
    </row>
    <row r="23" spans="1:8" ht="22.5" customHeight="1" x14ac:dyDescent="0.35">
      <c r="A23" s="111"/>
      <c r="B23" s="111"/>
      <c r="C23" s="111"/>
      <c r="D23" s="111"/>
      <c r="E23" s="111"/>
      <c r="F23" s="111"/>
      <c r="G23" s="111"/>
      <c r="H23" s="111"/>
    </row>
    <row r="24" spans="1:8" ht="22.5" customHeight="1" x14ac:dyDescent="0.35">
      <c r="A24" s="112"/>
      <c r="B24" s="112"/>
      <c r="C24" s="112"/>
      <c r="D24" s="112"/>
      <c r="E24" s="112"/>
      <c r="F24" s="112"/>
      <c r="G24" s="112"/>
      <c r="H24" s="112"/>
    </row>
    <row r="25" spans="1:8" ht="11.25" customHeight="1" x14ac:dyDescent="0.25">
      <c r="A25" s="101" t="s">
        <v>8</v>
      </c>
      <c r="B25" s="101"/>
      <c r="C25" s="101"/>
      <c r="D25" s="101"/>
      <c r="E25" s="101"/>
      <c r="F25" s="101"/>
      <c r="G25" s="101"/>
      <c r="H25" s="101"/>
    </row>
    <row r="26" spans="1:8" ht="52.5" x14ac:dyDescent="0.35">
      <c r="A26" s="2" t="s">
        <v>44</v>
      </c>
      <c r="B26" s="2" t="s">
        <v>45</v>
      </c>
      <c r="C26" s="2" t="s">
        <v>16</v>
      </c>
      <c r="D26" s="2" t="s">
        <v>27</v>
      </c>
      <c r="E26" s="2" t="s">
        <v>49</v>
      </c>
      <c r="F26" s="2" t="s">
        <v>29</v>
      </c>
      <c r="G26" s="11" t="s">
        <v>47</v>
      </c>
      <c r="H26" s="11" t="s">
        <v>60</v>
      </c>
    </row>
    <row r="27" spans="1:8" ht="21" x14ac:dyDescent="0.35">
      <c r="A27" s="53" t="s">
        <v>189</v>
      </c>
      <c r="B27" s="2" t="s">
        <v>126</v>
      </c>
      <c r="C27" s="12"/>
      <c r="D27" s="12" t="s">
        <v>52</v>
      </c>
      <c r="E27" s="2">
        <f>C27/15*1.25</f>
        <v>0</v>
      </c>
      <c r="F27" s="12"/>
      <c r="G27" s="11"/>
      <c r="H27" s="11"/>
    </row>
    <row r="28" spans="1:8" ht="21" x14ac:dyDescent="0.35">
      <c r="A28" s="53" t="s">
        <v>190</v>
      </c>
      <c r="B28" s="2" t="s">
        <v>127</v>
      </c>
      <c r="C28" s="12"/>
      <c r="D28" s="12"/>
      <c r="E28" s="2">
        <f>C28/4*1.25</f>
        <v>0</v>
      </c>
      <c r="F28" s="12"/>
      <c r="G28" s="11"/>
      <c r="H28" s="11"/>
    </row>
    <row r="29" spans="1:8" ht="31.5" x14ac:dyDescent="0.35">
      <c r="A29" s="53" t="s">
        <v>191</v>
      </c>
      <c r="B29" s="2" t="s">
        <v>128</v>
      </c>
      <c r="C29" s="12"/>
      <c r="D29" s="12"/>
      <c r="E29" s="2">
        <f>C29*0.5</f>
        <v>0</v>
      </c>
      <c r="F29" s="12"/>
      <c r="G29" s="11"/>
      <c r="H29" s="11"/>
    </row>
    <row r="30" spans="1:8" ht="19.5" customHeight="1" x14ac:dyDescent="0.35">
      <c r="A30" s="56" t="s">
        <v>53</v>
      </c>
      <c r="B30" s="56"/>
      <c r="C30" s="56"/>
      <c r="D30" s="56"/>
      <c r="E30" s="56">
        <f>SUM(E27:E29)</f>
        <v>0</v>
      </c>
      <c r="F30" s="56"/>
      <c r="G30" s="57">
        <f>SUM(G27:G29)</f>
        <v>0</v>
      </c>
      <c r="H30" s="58"/>
    </row>
    <row r="31" spans="1:8" x14ac:dyDescent="0.35">
      <c r="A31" s="8"/>
      <c r="B31" s="8"/>
      <c r="C31" s="8"/>
      <c r="D31" s="8"/>
      <c r="E31" s="8"/>
      <c r="F31" s="8"/>
      <c r="G31" s="8"/>
    </row>
    <row r="32" spans="1:8" ht="11.25" customHeight="1" x14ac:dyDescent="0.35">
      <c r="A32" s="94" t="s">
        <v>7</v>
      </c>
      <c r="B32" s="94"/>
      <c r="C32" s="94"/>
      <c r="D32" s="94"/>
      <c r="E32" s="94"/>
      <c r="F32" s="94"/>
      <c r="G32" s="94"/>
    </row>
    <row r="33" spans="1:8" ht="21.75" customHeight="1" x14ac:dyDescent="0.35">
      <c r="A33" s="91" t="s">
        <v>129</v>
      </c>
      <c r="B33" s="92"/>
      <c r="C33" s="92"/>
      <c r="D33" s="92"/>
      <c r="E33" s="92"/>
      <c r="F33" s="92"/>
      <c r="G33" s="92"/>
      <c r="H33" s="93"/>
    </row>
    <row r="35" spans="1:8" ht="11.25" customHeight="1" x14ac:dyDescent="0.35">
      <c r="A35" s="94" t="s">
        <v>130</v>
      </c>
      <c r="B35" s="94"/>
      <c r="C35" s="94"/>
      <c r="D35" s="94"/>
      <c r="E35" s="94"/>
      <c r="F35" s="94"/>
      <c r="G35" s="94"/>
    </row>
    <row r="36" spans="1:8" ht="52.5" x14ac:dyDescent="0.35">
      <c r="A36" s="2" t="s">
        <v>44</v>
      </c>
      <c r="B36" s="2" t="s">
        <v>45</v>
      </c>
      <c r="C36" s="2" t="s">
        <v>5</v>
      </c>
      <c r="D36" s="2" t="s">
        <v>27</v>
      </c>
      <c r="E36" s="2" t="s">
        <v>6</v>
      </c>
      <c r="F36" s="2" t="s">
        <v>29</v>
      </c>
      <c r="G36" s="11" t="s">
        <v>47</v>
      </c>
      <c r="H36" s="11" t="s">
        <v>30</v>
      </c>
    </row>
    <row r="37" spans="1:8" ht="52.5" x14ac:dyDescent="0.35">
      <c r="A37" s="53" t="s">
        <v>192</v>
      </c>
      <c r="B37" s="2" t="s">
        <v>133</v>
      </c>
      <c r="C37" s="12"/>
      <c r="D37" s="12"/>
      <c r="E37" s="2">
        <f>C37*0.5</f>
        <v>0</v>
      </c>
      <c r="F37" s="12"/>
      <c r="G37" s="11"/>
      <c r="H37" s="11"/>
    </row>
    <row r="38" spans="1:8" ht="42" x14ac:dyDescent="0.35">
      <c r="A38" s="53" t="s">
        <v>267</v>
      </c>
      <c r="B38" s="2" t="s">
        <v>132</v>
      </c>
      <c r="C38" s="12"/>
      <c r="D38" s="12"/>
      <c r="E38" s="2">
        <f>C38*0.25</f>
        <v>0</v>
      </c>
      <c r="F38" s="12"/>
      <c r="G38" s="11"/>
      <c r="H38" s="11"/>
    </row>
    <row r="39" spans="1:8" ht="72.75" customHeight="1" x14ac:dyDescent="0.35">
      <c r="A39" s="53" t="s">
        <v>193</v>
      </c>
      <c r="B39" s="2" t="s">
        <v>131</v>
      </c>
      <c r="C39" s="12"/>
      <c r="D39" s="12"/>
      <c r="E39" s="2">
        <f>C39*0.5</f>
        <v>0</v>
      </c>
      <c r="F39" s="12"/>
      <c r="G39" s="11"/>
      <c r="H39" s="11"/>
    </row>
    <row r="40" spans="1:8" ht="42" x14ac:dyDescent="0.35">
      <c r="A40" s="53" t="s">
        <v>194</v>
      </c>
      <c r="B40" s="2" t="s">
        <v>132</v>
      </c>
      <c r="C40" s="12"/>
      <c r="D40" s="12"/>
      <c r="E40" s="2">
        <f>C40*0.25</f>
        <v>0</v>
      </c>
      <c r="F40" s="12"/>
      <c r="G40" s="11"/>
      <c r="H40" s="11"/>
    </row>
    <row r="41" spans="1:8" ht="52.5" x14ac:dyDescent="0.35">
      <c r="A41" s="53" t="s">
        <v>195</v>
      </c>
      <c r="B41" s="2" t="s">
        <v>131</v>
      </c>
      <c r="C41" s="12"/>
      <c r="D41" s="12"/>
      <c r="E41" s="2">
        <f>C41*0.5</f>
        <v>0</v>
      </c>
      <c r="F41" s="12"/>
      <c r="G41" s="11"/>
      <c r="H41" s="11"/>
    </row>
    <row r="42" spans="1:8" ht="52.5" x14ac:dyDescent="0.35">
      <c r="A42" s="53" t="s">
        <v>196</v>
      </c>
      <c r="B42" s="2" t="s">
        <v>131</v>
      </c>
      <c r="C42" s="12"/>
      <c r="D42" s="12"/>
      <c r="E42" s="2">
        <f>C42*0.5</f>
        <v>0</v>
      </c>
      <c r="F42" s="12"/>
      <c r="G42" s="11"/>
      <c r="H42" s="11"/>
    </row>
    <row r="43" spans="1:8" ht="31.5" x14ac:dyDescent="0.35">
      <c r="A43" s="53" t="s">
        <v>197</v>
      </c>
      <c r="B43" s="2" t="s">
        <v>136</v>
      </c>
      <c r="C43" s="12"/>
      <c r="D43" s="12"/>
      <c r="E43" s="2">
        <f>C43*0.1</f>
        <v>0</v>
      </c>
      <c r="F43" s="12"/>
      <c r="G43" s="11"/>
      <c r="H43" s="11"/>
    </row>
    <row r="44" spans="1:8" ht="21" x14ac:dyDescent="0.35">
      <c r="A44" s="53" t="s">
        <v>198</v>
      </c>
      <c r="B44" s="2" t="s">
        <v>134</v>
      </c>
      <c r="C44" s="12"/>
      <c r="D44" s="12"/>
      <c r="E44" s="2">
        <f>C44*0.6</f>
        <v>0</v>
      </c>
      <c r="F44" s="12"/>
      <c r="G44" s="11"/>
      <c r="H44" s="11"/>
    </row>
    <row r="45" spans="1:8" ht="21" x14ac:dyDescent="0.35">
      <c r="A45" s="53" t="s">
        <v>199</v>
      </c>
      <c r="B45" s="2" t="s">
        <v>135</v>
      </c>
      <c r="C45" s="12"/>
      <c r="D45" s="12"/>
      <c r="E45" s="2">
        <f>C45*0.3</f>
        <v>0</v>
      </c>
      <c r="F45" s="12"/>
      <c r="G45" s="11"/>
      <c r="H45" s="11"/>
    </row>
    <row r="46" spans="1:8" ht="21" x14ac:dyDescent="0.35">
      <c r="A46" s="53" t="s">
        <v>200</v>
      </c>
      <c r="B46" s="2" t="s">
        <v>137</v>
      </c>
      <c r="C46" s="12"/>
      <c r="D46" s="12"/>
      <c r="E46" s="2">
        <f>C46*1</f>
        <v>0</v>
      </c>
      <c r="F46" s="12"/>
      <c r="G46" s="11"/>
      <c r="H46" s="11"/>
    </row>
    <row r="47" spans="1:8" ht="21" x14ac:dyDescent="0.35">
      <c r="A47" s="53" t="s">
        <v>201</v>
      </c>
      <c r="B47" s="2" t="s">
        <v>139</v>
      </c>
      <c r="C47" s="12"/>
      <c r="D47" s="12"/>
      <c r="E47" s="2">
        <f>C47*0.5</f>
        <v>0</v>
      </c>
      <c r="F47" s="12"/>
      <c r="G47" s="11"/>
      <c r="H47" s="11"/>
    </row>
    <row r="48" spans="1:8" ht="21" x14ac:dyDescent="0.35">
      <c r="A48" s="53" t="s">
        <v>202</v>
      </c>
      <c r="B48" s="2" t="s">
        <v>138</v>
      </c>
      <c r="C48" s="12"/>
      <c r="D48" s="12"/>
      <c r="E48" s="2">
        <f>C48*1.2</f>
        <v>0</v>
      </c>
      <c r="F48" s="12"/>
      <c r="G48" s="11"/>
      <c r="H48" s="11"/>
    </row>
    <row r="49" spans="1:8" ht="19.5" customHeight="1" x14ac:dyDescent="0.35">
      <c r="A49" s="56" t="s">
        <v>53</v>
      </c>
      <c r="B49" s="56"/>
      <c r="C49" s="56"/>
      <c r="D49" s="56"/>
      <c r="E49" s="56">
        <f>SUM(E37:E48)</f>
        <v>0</v>
      </c>
      <c r="F49" s="56"/>
      <c r="G49" s="57">
        <f>SUM(G37:G48)</f>
        <v>0</v>
      </c>
      <c r="H49" s="58"/>
    </row>
    <row r="50" spans="1:8" ht="11.25" customHeight="1" x14ac:dyDescent="0.35"/>
    <row r="51" spans="1:8" ht="13.5" customHeight="1" x14ac:dyDescent="0.35">
      <c r="A51" s="94" t="s">
        <v>10</v>
      </c>
      <c r="B51" s="94"/>
      <c r="C51" s="94"/>
      <c r="D51" s="94"/>
      <c r="E51" s="94"/>
      <c r="F51" s="94"/>
      <c r="G51" s="94"/>
    </row>
    <row r="52" spans="1:8" ht="52.5" x14ac:dyDescent="0.35">
      <c r="A52" s="60" t="s">
        <v>44</v>
      </c>
      <c r="B52" s="2" t="s">
        <v>45</v>
      </c>
      <c r="C52" s="2" t="s">
        <v>25</v>
      </c>
      <c r="D52" s="2" t="s">
        <v>27</v>
      </c>
      <c r="E52" s="2" t="s">
        <v>6</v>
      </c>
      <c r="F52" s="2" t="s">
        <v>29</v>
      </c>
      <c r="G52" s="11" t="s">
        <v>47</v>
      </c>
      <c r="H52" s="11" t="s">
        <v>30</v>
      </c>
    </row>
    <row r="53" spans="1:8" ht="42" x14ac:dyDescent="0.35">
      <c r="A53" s="53" t="s">
        <v>203</v>
      </c>
      <c r="B53" s="2" t="s">
        <v>17</v>
      </c>
      <c r="C53" s="12"/>
      <c r="D53" s="12"/>
      <c r="E53" s="2">
        <f>C53*1</f>
        <v>0</v>
      </c>
      <c r="F53" s="12"/>
      <c r="G53" s="11"/>
      <c r="H53" s="11"/>
    </row>
    <row r="54" spans="1:8" ht="31.5" x14ac:dyDescent="0.35">
      <c r="A54" s="53" t="s">
        <v>204</v>
      </c>
      <c r="B54" s="2" t="s">
        <v>17</v>
      </c>
      <c r="C54" s="12"/>
      <c r="D54" s="12"/>
      <c r="E54" s="2">
        <f>C54*1</f>
        <v>0</v>
      </c>
      <c r="F54" s="12"/>
      <c r="G54" s="11"/>
      <c r="H54" s="11"/>
    </row>
    <row r="55" spans="1:8" ht="46.5" customHeight="1" x14ac:dyDescent="0.35">
      <c r="A55" s="53" t="s">
        <v>205</v>
      </c>
      <c r="B55" s="2" t="s">
        <v>18</v>
      </c>
      <c r="C55" s="12"/>
      <c r="D55" s="12"/>
      <c r="E55" s="2">
        <f>C55*2</f>
        <v>0</v>
      </c>
      <c r="F55" s="12"/>
      <c r="G55" s="11"/>
      <c r="H55" s="11"/>
    </row>
    <row r="56" spans="1:8" ht="46.5" customHeight="1" x14ac:dyDescent="0.35">
      <c r="A56" s="53" t="s">
        <v>206</v>
      </c>
      <c r="B56" s="2" t="s">
        <v>18</v>
      </c>
      <c r="C56" s="12"/>
      <c r="D56" s="12"/>
      <c r="E56" s="2">
        <f>C56*2</f>
        <v>0</v>
      </c>
      <c r="F56" s="12"/>
      <c r="G56" s="11"/>
      <c r="H56" s="11"/>
    </row>
    <row r="57" spans="1:8" ht="31.5" x14ac:dyDescent="0.35">
      <c r="A57" s="53" t="s">
        <v>207</v>
      </c>
      <c r="B57" s="2" t="s">
        <v>140</v>
      </c>
      <c r="C57" s="12"/>
      <c r="D57" s="12"/>
      <c r="E57" s="2">
        <f>C57*4</f>
        <v>0</v>
      </c>
      <c r="F57" s="12"/>
      <c r="G57" s="11"/>
      <c r="H57" s="11"/>
    </row>
    <row r="58" spans="1:8" ht="31.5" x14ac:dyDescent="0.35">
      <c r="A58" s="53" t="s">
        <v>208</v>
      </c>
      <c r="B58" s="2" t="s">
        <v>141</v>
      </c>
      <c r="C58" s="12"/>
      <c r="D58" s="12"/>
      <c r="E58" s="2">
        <f>C58*6</f>
        <v>0</v>
      </c>
      <c r="F58" s="12"/>
      <c r="G58" s="11"/>
      <c r="H58" s="11"/>
    </row>
    <row r="59" spans="1:8" ht="31.5" x14ac:dyDescent="0.35">
      <c r="A59" s="53" t="s">
        <v>209</v>
      </c>
      <c r="B59" s="2" t="s">
        <v>142</v>
      </c>
      <c r="C59" s="12"/>
      <c r="D59" s="12"/>
      <c r="E59" s="2">
        <f>C59*2</f>
        <v>0</v>
      </c>
      <c r="F59" s="12"/>
      <c r="G59" s="11"/>
      <c r="H59" s="11"/>
    </row>
    <row r="60" spans="1:8" ht="31.5" x14ac:dyDescent="0.35">
      <c r="A60" s="53" t="s">
        <v>210</v>
      </c>
      <c r="B60" s="2" t="s">
        <v>143</v>
      </c>
      <c r="C60" s="12"/>
      <c r="D60" s="12"/>
      <c r="E60" s="2">
        <f>C60*1</f>
        <v>0</v>
      </c>
      <c r="F60" s="12"/>
      <c r="G60" s="11"/>
      <c r="H60" s="11"/>
    </row>
    <row r="61" spans="1:8" ht="19.5" customHeight="1" x14ac:dyDescent="0.35">
      <c r="A61" s="59" t="s">
        <v>53</v>
      </c>
      <c r="B61" s="59"/>
      <c r="C61" s="59"/>
      <c r="D61" s="59"/>
      <c r="E61" s="59">
        <f>SUM(E53:E60)</f>
        <v>0</v>
      </c>
      <c r="F61" s="59"/>
      <c r="G61" s="57">
        <f>SUM(G53:G60)</f>
        <v>0</v>
      </c>
      <c r="H61" s="57"/>
    </row>
    <row r="62" spans="1:8" x14ac:dyDescent="0.35">
      <c r="A62" s="8"/>
      <c r="B62" s="8"/>
      <c r="C62" s="8"/>
      <c r="D62" s="8"/>
      <c r="E62" s="8"/>
      <c r="F62" s="8"/>
      <c r="G62" s="8"/>
    </row>
    <row r="63" spans="1:8" ht="15" customHeight="1" x14ac:dyDescent="0.35">
      <c r="A63" s="99" t="s">
        <v>211</v>
      </c>
      <c r="B63" s="100"/>
      <c r="C63" s="100"/>
      <c r="D63" s="100"/>
      <c r="E63" s="100"/>
      <c r="F63" s="100"/>
      <c r="G63" s="100"/>
      <c r="H63" s="100"/>
    </row>
    <row r="64" spans="1:8" ht="52.5" x14ac:dyDescent="0.35">
      <c r="A64" s="10" t="s">
        <v>44</v>
      </c>
      <c r="B64" s="10" t="s">
        <v>45</v>
      </c>
      <c r="C64" s="10" t="s">
        <v>5</v>
      </c>
      <c r="D64" s="10" t="s">
        <v>27</v>
      </c>
      <c r="E64" s="10" t="s">
        <v>6</v>
      </c>
      <c r="F64" s="9" t="s">
        <v>29</v>
      </c>
      <c r="G64" s="11" t="s">
        <v>47</v>
      </c>
      <c r="H64" s="11" t="s">
        <v>30</v>
      </c>
    </row>
    <row r="65" spans="1:8" ht="52.5" x14ac:dyDescent="0.35">
      <c r="A65" s="53" t="s">
        <v>212</v>
      </c>
      <c r="B65" s="2" t="s">
        <v>144</v>
      </c>
      <c r="C65" s="12"/>
      <c r="D65" s="12"/>
      <c r="E65" s="2">
        <f>C65*0.5</f>
        <v>0</v>
      </c>
      <c r="F65" s="12"/>
      <c r="G65" s="11"/>
      <c r="H65" s="11"/>
    </row>
    <row r="66" spans="1:8" ht="42" x14ac:dyDescent="0.35">
      <c r="A66" s="53" t="s">
        <v>213</v>
      </c>
      <c r="B66" s="2" t="s">
        <v>145</v>
      </c>
      <c r="C66" s="12"/>
      <c r="D66" s="12"/>
      <c r="E66" s="2">
        <f>C66*1</f>
        <v>0</v>
      </c>
      <c r="F66" s="12"/>
      <c r="G66" s="11"/>
      <c r="H66" s="11"/>
    </row>
    <row r="67" spans="1:8" ht="42" x14ac:dyDescent="0.35">
      <c r="A67" s="53" t="s">
        <v>214</v>
      </c>
      <c r="B67" s="2" t="s">
        <v>146</v>
      </c>
      <c r="C67" s="12"/>
      <c r="D67" s="12"/>
      <c r="E67" s="2">
        <f>C67*0.5</f>
        <v>0</v>
      </c>
      <c r="F67" s="12"/>
      <c r="G67" s="11"/>
      <c r="H67" s="11"/>
    </row>
    <row r="68" spans="1:8" ht="21" x14ac:dyDescent="0.35">
      <c r="A68" s="53" t="s">
        <v>215</v>
      </c>
      <c r="B68" s="2" t="s">
        <v>147</v>
      </c>
      <c r="C68" s="12"/>
      <c r="D68" s="12"/>
      <c r="E68" s="2">
        <f>C68*5</f>
        <v>0</v>
      </c>
      <c r="F68" s="12"/>
      <c r="G68" s="11"/>
      <c r="H68" s="11"/>
    </row>
    <row r="69" spans="1:8" ht="21" x14ac:dyDescent="0.35">
      <c r="A69" s="53" t="s">
        <v>216</v>
      </c>
      <c r="B69" s="2" t="s">
        <v>148</v>
      </c>
      <c r="C69" s="12"/>
      <c r="D69" s="12"/>
      <c r="E69" s="2">
        <f>C69*10</f>
        <v>0</v>
      </c>
      <c r="F69" s="12"/>
      <c r="G69" s="11"/>
      <c r="H69" s="11"/>
    </row>
    <row r="70" spans="1:8" ht="21" x14ac:dyDescent="0.35">
      <c r="A70" s="53" t="s">
        <v>217</v>
      </c>
      <c r="B70" s="2" t="s">
        <v>149</v>
      </c>
      <c r="C70" s="12"/>
      <c r="D70" s="12"/>
      <c r="E70" s="2">
        <f>C70*20</f>
        <v>0</v>
      </c>
      <c r="F70" s="12"/>
      <c r="G70" s="11"/>
      <c r="H70" s="11"/>
    </row>
    <row r="71" spans="1:8" ht="21" x14ac:dyDescent="0.35">
      <c r="A71" s="53" t="s">
        <v>218</v>
      </c>
      <c r="B71" s="2" t="s">
        <v>150</v>
      </c>
      <c r="C71" s="12"/>
      <c r="D71" s="12"/>
      <c r="E71" s="2">
        <f>C71*40</f>
        <v>0</v>
      </c>
      <c r="F71" s="12"/>
      <c r="G71" s="11"/>
      <c r="H71" s="11"/>
    </row>
    <row r="72" spans="1:8" ht="19.5" customHeight="1" x14ac:dyDescent="0.35">
      <c r="A72" s="56" t="s">
        <v>53</v>
      </c>
      <c r="B72" s="61"/>
      <c r="C72" s="61"/>
      <c r="D72" s="61"/>
      <c r="E72" s="56">
        <f>SUM(E65:E71)</f>
        <v>0</v>
      </c>
      <c r="F72" s="56"/>
      <c r="G72" s="57">
        <f>SUM(G65:G71)</f>
        <v>0</v>
      </c>
      <c r="H72" s="57"/>
    </row>
    <row r="73" spans="1:8" ht="12.75" customHeight="1" x14ac:dyDescent="0.35"/>
    <row r="74" spans="1:8" ht="16.5" customHeight="1" x14ac:dyDescent="0.35">
      <c r="A74" s="94" t="s">
        <v>11</v>
      </c>
      <c r="B74" s="94"/>
      <c r="C74" s="94"/>
      <c r="D74" s="94"/>
      <c r="E74" s="94"/>
      <c r="F74" s="94"/>
      <c r="G74" s="94"/>
    </row>
    <row r="75" spans="1:8" ht="52.5" x14ac:dyDescent="0.35">
      <c r="A75" s="2" t="s">
        <v>44</v>
      </c>
      <c r="B75" s="2" t="s">
        <v>45</v>
      </c>
      <c r="C75" s="2" t="s">
        <v>25</v>
      </c>
      <c r="D75" s="2" t="s">
        <v>27</v>
      </c>
      <c r="E75" s="2" t="s">
        <v>6</v>
      </c>
      <c r="F75" s="2" t="s">
        <v>29</v>
      </c>
      <c r="G75" s="11" t="s">
        <v>47</v>
      </c>
      <c r="H75" s="11" t="s">
        <v>30</v>
      </c>
    </row>
    <row r="76" spans="1:8" ht="31.5" x14ac:dyDescent="0.35">
      <c r="A76" s="53" t="s">
        <v>219</v>
      </c>
      <c r="B76" s="2" t="s">
        <v>151</v>
      </c>
      <c r="C76" s="12"/>
      <c r="D76" s="12"/>
      <c r="E76" s="2">
        <f>C76*30</f>
        <v>0</v>
      </c>
      <c r="F76" s="12"/>
      <c r="G76" s="11"/>
      <c r="H76" s="11"/>
    </row>
    <row r="77" spans="1:8" ht="31.5" x14ac:dyDescent="0.35">
      <c r="A77" s="53" t="s">
        <v>220</v>
      </c>
      <c r="B77" s="2" t="s">
        <v>152</v>
      </c>
      <c r="C77" s="12"/>
      <c r="D77" s="12"/>
      <c r="E77" s="2">
        <f>C77*18</f>
        <v>0</v>
      </c>
      <c r="F77" s="12"/>
      <c r="G77" s="11"/>
      <c r="H77" s="11"/>
    </row>
    <row r="78" spans="1:8" ht="21" x14ac:dyDescent="0.35">
      <c r="A78" s="53" t="s">
        <v>221</v>
      </c>
      <c r="B78" s="2"/>
      <c r="C78" s="12"/>
      <c r="D78" s="12"/>
      <c r="E78" s="2"/>
      <c r="F78" s="12"/>
      <c r="G78" s="11"/>
      <c r="H78" s="11"/>
    </row>
    <row r="79" spans="1:8" ht="31.5" x14ac:dyDescent="0.35">
      <c r="A79" s="53" t="s">
        <v>222</v>
      </c>
      <c r="B79" s="2" t="s">
        <v>153</v>
      </c>
      <c r="C79" s="12"/>
      <c r="D79" s="12"/>
      <c r="E79" s="2">
        <f>C79*2</f>
        <v>0</v>
      </c>
      <c r="F79" s="12"/>
      <c r="G79" s="11"/>
      <c r="H79" s="11"/>
    </row>
    <row r="80" spans="1:8" ht="31.5" x14ac:dyDescent="0.35">
      <c r="A80" s="53" t="s">
        <v>223</v>
      </c>
      <c r="B80" s="2" t="s">
        <v>154</v>
      </c>
      <c r="C80" s="12"/>
      <c r="D80" s="12"/>
      <c r="E80" s="2">
        <f>C80*3</f>
        <v>0</v>
      </c>
      <c r="F80" s="12"/>
      <c r="G80" s="11"/>
      <c r="H80" s="11"/>
    </row>
    <row r="81" spans="1:8" ht="21" x14ac:dyDescent="0.35">
      <c r="A81" s="53" t="s">
        <v>224</v>
      </c>
      <c r="B81" s="2" t="s">
        <v>155</v>
      </c>
      <c r="C81" s="12"/>
      <c r="D81" s="12"/>
      <c r="E81" s="2">
        <f>C81*0.5</f>
        <v>0</v>
      </c>
      <c r="F81" s="12"/>
      <c r="G81" s="11"/>
      <c r="H81" s="11"/>
    </row>
    <row r="82" spans="1:8" ht="31.5" x14ac:dyDescent="0.35">
      <c r="A82" s="53" t="s">
        <v>225</v>
      </c>
      <c r="B82" s="2" t="s">
        <v>156</v>
      </c>
      <c r="C82" s="12"/>
      <c r="D82" s="12"/>
      <c r="E82" s="2">
        <f>C82*0.8</f>
        <v>0</v>
      </c>
      <c r="F82" s="12"/>
      <c r="G82" s="11"/>
      <c r="H82" s="11"/>
    </row>
    <row r="83" spans="1:8" ht="31.5" x14ac:dyDescent="0.35">
      <c r="A83" s="53" t="s">
        <v>226</v>
      </c>
      <c r="B83" s="2" t="s">
        <v>157</v>
      </c>
      <c r="C83" s="12"/>
      <c r="D83" s="12"/>
      <c r="E83" s="2">
        <f>C83*15</f>
        <v>0</v>
      </c>
      <c r="F83" s="12"/>
      <c r="G83" s="11"/>
      <c r="H83" s="11"/>
    </row>
    <row r="84" spans="1:8" ht="31.5" x14ac:dyDescent="0.35">
      <c r="A84" s="53" t="s">
        <v>227</v>
      </c>
      <c r="B84" s="2" t="s">
        <v>158</v>
      </c>
      <c r="C84" s="12"/>
      <c r="D84" s="12"/>
      <c r="E84" s="2">
        <f>C84*10</f>
        <v>0</v>
      </c>
      <c r="F84" s="12"/>
      <c r="G84" s="11"/>
      <c r="H84" s="11"/>
    </row>
    <row r="85" spans="1:8" ht="21" x14ac:dyDescent="0.35">
      <c r="A85" s="53" t="s">
        <v>228</v>
      </c>
      <c r="B85" s="2" t="s">
        <v>159</v>
      </c>
      <c r="C85" s="12"/>
      <c r="D85" s="12"/>
      <c r="E85" s="2">
        <f>C85*15</f>
        <v>0</v>
      </c>
      <c r="F85" s="12"/>
      <c r="G85" s="11"/>
      <c r="H85" s="11"/>
    </row>
    <row r="86" spans="1:8" ht="73.5" x14ac:dyDescent="0.35">
      <c r="A86" s="53" t="s">
        <v>229</v>
      </c>
      <c r="B86" s="2" t="s">
        <v>160</v>
      </c>
      <c r="C86" s="12"/>
      <c r="D86" s="12"/>
      <c r="E86" s="2">
        <f>C86*50</f>
        <v>0</v>
      </c>
      <c r="F86" s="12"/>
      <c r="G86" s="11"/>
      <c r="H86" s="11"/>
    </row>
    <row r="87" spans="1:8" ht="42" x14ac:dyDescent="0.35">
      <c r="A87" s="53" t="s">
        <v>230</v>
      </c>
      <c r="B87" s="2" t="s">
        <v>161</v>
      </c>
      <c r="C87" s="12"/>
      <c r="D87" s="12"/>
      <c r="E87" s="2">
        <f>C87*20</f>
        <v>0</v>
      </c>
      <c r="F87" s="12"/>
      <c r="G87" s="11"/>
      <c r="H87" s="11"/>
    </row>
    <row r="88" spans="1:8" ht="42" x14ac:dyDescent="0.35">
      <c r="A88" s="53" t="s">
        <v>231</v>
      </c>
      <c r="B88" s="2" t="s">
        <v>162</v>
      </c>
      <c r="C88" s="12"/>
      <c r="D88" s="12"/>
      <c r="E88" s="2">
        <f>C88*5</f>
        <v>0</v>
      </c>
      <c r="F88" s="12"/>
      <c r="G88" s="11"/>
      <c r="H88" s="11"/>
    </row>
    <row r="89" spans="1:8" ht="42" x14ac:dyDescent="0.35">
      <c r="A89" s="53" t="s">
        <v>232</v>
      </c>
      <c r="B89" s="2" t="s">
        <v>163</v>
      </c>
      <c r="C89" s="12"/>
      <c r="D89" s="12"/>
      <c r="E89" s="2">
        <f>C89*2</f>
        <v>0</v>
      </c>
      <c r="F89" s="12"/>
      <c r="G89" s="11"/>
      <c r="H89" s="11"/>
    </row>
    <row r="90" spans="1:8" ht="31.5" x14ac:dyDescent="0.35">
      <c r="A90" s="53" t="s">
        <v>233</v>
      </c>
      <c r="B90" s="2" t="s">
        <v>164</v>
      </c>
      <c r="C90" s="12"/>
      <c r="D90" s="12"/>
      <c r="E90" s="2">
        <f>C90*10</f>
        <v>0</v>
      </c>
      <c r="F90" s="12"/>
      <c r="G90" s="11"/>
      <c r="H90" s="11"/>
    </row>
    <row r="91" spans="1:8" ht="42" x14ac:dyDescent="0.35">
      <c r="A91" s="53" t="s">
        <v>234</v>
      </c>
      <c r="B91" s="2" t="s">
        <v>162</v>
      </c>
      <c r="C91" s="12"/>
      <c r="D91" s="12"/>
      <c r="E91" s="2">
        <f>C91*5</f>
        <v>0</v>
      </c>
      <c r="F91" s="12"/>
      <c r="G91" s="11"/>
      <c r="H91" s="11"/>
    </row>
    <row r="92" spans="1:8" ht="31.5" x14ac:dyDescent="0.35">
      <c r="A92" s="53" t="s">
        <v>235</v>
      </c>
      <c r="B92" s="2" t="s">
        <v>165</v>
      </c>
      <c r="C92" s="12"/>
      <c r="D92" s="12"/>
      <c r="E92" s="2">
        <f>C92*10</f>
        <v>0</v>
      </c>
      <c r="F92" s="12"/>
      <c r="G92" s="11"/>
      <c r="H92" s="11"/>
    </row>
    <row r="93" spans="1:8" ht="21" x14ac:dyDescent="0.35">
      <c r="A93" s="53" t="s">
        <v>236</v>
      </c>
      <c r="B93" s="2" t="s">
        <v>166</v>
      </c>
      <c r="C93" s="12"/>
      <c r="D93" s="12"/>
      <c r="E93" s="2">
        <f>C93*5</f>
        <v>0</v>
      </c>
      <c r="F93" s="12"/>
      <c r="G93" s="11"/>
      <c r="H93" s="11"/>
    </row>
    <row r="94" spans="1:8" ht="42" x14ac:dyDescent="0.35">
      <c r="A94" s="53" t="s">
        <v>237</v>
      </c>
      <c r="B94" s="2" t="s">
        <v>167</v>
      </c>
      <c r="C94" s="12"/>
      <c r="D94" s="12"/>
      <c r="E94" s="2">
        <f>C94*20</f>
        <v>0</v>
      </c>
      <c r="F94" s="12"/>
      <c r="G94" s="11"/>
      <c r="H94" s="11"/>
    </row>
    <row r="95" spans="1:8" ht="42" x14ac:dyDescent="0.35">
      <c r="A95" s="53" t="s">
        <v>238</v>
      </c>
      <c r="B95" s="2" t="s">
        <v>168</v>
      </c>
      <c r="C95" s="12"/>
      <c r="D95" s="12"/>
      <c r="E95" s="2">
        <f>C95*7</f>
        <v>0</v>
      </c>
      <c r="F95" s="12"/>
      <c r="G95" s="11"/>
      <c r="H95" s="11"/>
    </row>
    <row r="96" spans="1:8" x14ac:dyDescent="0.35">
      <c r="A96" s="53" t="s">
        <v>239</v>
      </c>
      <c r="B96" s="2" t="s">
        <v>169</v>
      </c>
      <c r="C96" s="12"/>
      <c r="D96" s="12"/>
      <c r="E96" s="2">
        <f>C96*3</f>
        <v>0</v>
      </c>
      <c r="F96" s="12"/>
      <c r="G96" s="11"/>
      <c r="H96" s="11"/>
    </row>
    <row r="97" spans="1:8" ht="21" x14ac:dyDescent="0.35">
      <c r="A97" s="53" t="s">
        <v>240</v>
      </c>
      <c r="B97" s="2" t="s">
        <v>170</v>
      </c>
      <c r="C97" s="12"/>
      <c r="D97" s="12"/>
      <c r="E97" s="2">
        <f>C97*1</f>
        <v>0</v>
      </c>
      <c r="F97" s="12"/>
      <c r="G97" s="11"/>
      <c r="H97" s="11"/>
    </row>
    <row r="98" spans="1:8" ht="52.5" x14ac:dyDescent="0.35">
      <c r="A98" s="53" t="s">
        <v>241</v>
      </c>
      <c r="B98" s="2" t="s">
        <v>171</v>
      </c>
      <c r="C98" s="12"/>
      <c r="D98" s="12"/>
      <c r="E98" s="2">
        <f>C98*10</f>
        <v>0</v>
      </c>
      <c r="F98" s="12"/>
      <c r="G98" s="11"/>
      <c r="H98" s="11"/>
    </row>
    <row r="99" spans="1:8" ht="31.5" x14ac:dyDescent="0.35">
      <c r="A99" s="53" t="s">
        <v>242</v>
      </c>
      <c r="B99" s="2" t="s">
        <v>172</v>
      </c>
      <c r="C99" s="12"/>
      <c r="D99" s="12"/>
      <c r="E99" s="2">
        <f>C99*5</f>
        <v>0</v>
      </c>
      <c r="F99" s="12"/>
      <c r="G99" s="11"/>
      <c r="H99" s="11"/>
    </row>
    <row r="100" spans="1:8" ht="42" x14ac:dyDescent="0.35">
      <c r="A100" s="53" t="s">
        <v>243</v>
      </c>
      <c r="B100" s="2" t="s">
        <v>173</v>
      </c>
      <c r="C100" s="12"/>
      <c r="D100" s="12"/>
      <c r="E100" s="2">
        <f>C100*3</f>
        <v>0</v>
      </c>
      <c r="F100" s="12"/>
      <c r="G100" s="11"/>
      <c r="H100" s="11"/>
    </row>
    <row r="101" spans="1:8" ht="42" x14ac:dyDescent="0.35">
      <c r="A101" s="53" t="s">
        <v>244</v>
      </c>
      <c r="B101" s="2" t="s">
        <v>174</v>
      </c>
      <c r="C101" s="12"/>
      <c r="D101" s="12"/>
      <c r="E101" s="2">
        <f>C101*5</f>
        <v>0</v>
      </c>
      <c r="F101" s="12"/>
      <c r="G101" s="11"/>
      <c r="H101" s="11"/>
    </row>
    <row r="102" spans="1:8" ht="31.5" x14ac:dyDescent="0.35">
      <c r="A102" s="53" t="s">
        <v>245</v>
      </c>
      <c r="B102" s="2" t="s">
        <v>175</v>
      </c>
      <c r="C102" s="12"/>
      <c r="D102" s="12"/>
      <c r="E102" s="2">
        <f>C102*1</f>
        <v>0</v>
      </c>
      <c r="F102" s="12"/>
      <c r="G102" s="11"/>
      <c r="H102" s="11"/>
    </row>
    <row r="103" spans="1:8" ht="31.5" x14ac:dyDescent="0.35">
      <c r="A103" s="53" t="s">
        <v>246</v>
      </c>
      <c r="B103" s="2" t="s">
        <v>176</v>
      </c>
      <c r="C103" s="12"/>
      <c r="D103" s="12"/>
      <c r="E103" s="2">
        <f>C103*3</f>
        <v>0</v>
      </c>
      <c r="F103" s="12"/>
      <c r="G103" s="11"/>
      <c r="H103" s="11"/>
    </row>
    <row r="104" spans="1:8" ht="31.5" x14ac:dyDescent="0.35">
      <c r="A104" s="53" t="s">
        <v>247</v>
      </c>
      <c r="B104" s="2" t="s">
        <v>177</v>
      </c>
      <c r="C104" s="12"/>
      <c r="D104" s="12"/>
      <c r="E104" s="2">
        <f>C104*2</f>
        <v>0</v>
      </c>
      <c r="F104" s="12"/>
      <c r="G104" s="11"/>
      <c r="H104" s="11"/>
    </row>
    <row r="105" spans="1:8" ht="31.5" x14ac:dyDescent="0.35">
      <c r="A105" s="53" t="s">
        <v>248</v>
      </c>
      <c r="B105" s="2" t="s">
        <v>178</v>
      </c>
      <c r="C105" s="12"/>
      <c r="D105" s="12"/>
      <c r="E105" s="2">
        <f>C105*0.5</f>
        <v>0</v>
      </c>
      <c r="F105" s="12"/>
      <c r="G105" s="11"/>
      <c r="H105" s="11"/>
    </row>
    <row r="106" spans="1:8" ht="31.5" x14ac:dyDescent="0.35">
      <c r="A106" s="53" t="s">
        <v>249</v>
      </c>
      <c r="B106" s="2" t="s">
        <v>179</v>
      </c>
      <c r="C106" s="12"/>
      <c r="D106" s="12"/>
      <c r="E106" s="2">
        <f>C106*0.3</f>
        <v>0</v>
      </c>
      <c r="F106" s="12"/>
      <c r="G106" s="11"/>
      <c r="H106" s="11"/>
    </row>
    <row r="107" spans="1:8" ht="42" x14ac:dyDescent="0.35">
      <c r="A107" s="53" t="s">
        <v>250</v>
      </c>
      <c r="B107" s="2" t="s">
        <v>180</v>
      </c>
      <c r="C107" s="12"/>
      <c r="D107" s="12"/>
      <c r="E107" s="2">
        <f>C107*30</f>
        <v>0</v>
      </c>
      <c r="F107" s="12"/>
      <c r="G107" s="11"/>
      <c r="H107" s="11"/>
    </row>
    <row r="108" spans="1:8" ht="21" x14ac:dyDescent="0.35">
      <c r="A108" s="54" t="s">
        <v>184</v>
      </c>
      <c r="B108" s="2" t="s">
        <v>181</v>
      </c>
      <c r="C108" s="12"/>
      <c r="D108" s="12"/>
      <c r="E108" s="2">
        <f>C108*10</f>
        <v>0</v>
      </c>
      <c r="F108" s="12"/>
      <c r="G108" s="11"/>
      <c r="H108" s="27"/>
    </row>
    <row r="109" spans="1:8" ht="31.5" x14ac:dyDescent="0.35">
      <c r="A109" s="53" t="s">
        <v>251</v>
      </c>
      <c r="B109" s="2" t="s">
        <v>182</v>
      </c>
      <c r="C109" s="12"/>
      <c r="D109" s="12"/>
      <c r="E109" s="2">
        <f>C109*3</f>
        <v>0</v>
      </c>
      <c r="F109" s="12"/>
      <c r="G109" s="11"/>
      <c r="H109" s="11"/>
    </row>
    <row r="110" spans="1:8" x14ac:dyDescent="0.35">
      <c r="A110" s="53" t="s">
        <v>252</v>
      </c>
      <c r="B110" s="2" t="s">
        <v>183</v>
      </c>
      <c r="C110" s="12"/>
      <c r="D110" s="12"/>
      <c r="E110" s="2">
        <f>C110*1.5</f>
        <v>0</v>
      </c>
      <c r="F110" s="12"/>
      <c r="G110" s="11"/>
      <c r="H110" s="11"/>
    </row>
    <row r="111" spans="1:8" ht="22.5" customHeight="1" x14ac:dyDescent="0.35">
      <c r="A111" s="59" t="s">
        <v>53</v>
      </c>
      <c r="B111" s="60"/>
      <c r="C111" s="60"/>
      <c r="D111" s="60"/>
      <c r="E111" s="59">
        <f>SUM(E76:E110)</f>
        <v>0</v>
      </c>
      <c r="F111" s="59"/>
      <c r="G111" s="57">
        <f>SUM(G76:G110)</f>
        <v>0</v>
      </c>
      <c r="H111" s="57"/>
    </row>
    <row r="112" spans="1:8" ht="15.75" customHeight="1" x14ac:dyDescent="0.35"/>
    <row r="113" spans="1:8" ht="16.5" customHeight="1" x14ac:dyDescent="0.35">
      <c r="A113" s="94" t="s">
        <v>12</v>
      </c>
      <c r="B113" s="94"/>
      <c r="C113" s="94"/>
      <c r="D113" s="94"/>
      <c r="E113" s="94"/>
      <c r="F113" s="94"/>
      <c r="G113" s="94"/>
    </row>
    <row r="114" spans="1:8" ht="52.5" x14ac:dyDescent="0.35">
      <c r="A114" s="2" t="s">
        <v>3</v>
      </c>
      <c r="B114" s="2" t="s">
        <v>4</v>
      </c>
      <c r="C114" s="2" t="s">
        <v>5</v>
      </c>
      <c r="D114" s="2" t="s">
        <v>27</v>
      </c>
      <c r="E114" s="2" t="s">
        <v>6</v>
      </c>
      <c r="F114" s="2" t="s">
        <v>29</v>
      </c>
      <c r="G114" s="11" t="s">
        <v>47</v>
      </c>
      <c r="H114" s="11" t="s">
        <v>30</v>
      </c>
    </row>
    <row r="115" spans="1:8" ht="31.5" x14ac:dyDescent="0.35">
      <c r="A115" s="53" t="s">
        <v>253</v>
      </c>
      <c r="B115" s="2" t="s">
        <v>185</v>
      </c>
      <c r="C115" s="12"/>
      <c r="D115" s="12"/>
      <c r="E115" s="2">
        <f>C115*5</f>
        <v>0</v>
      </c>
      <c r="F115" s="12"/>
      <c r="G115" s="11"/>
      <c r="H115" s="11"/>
    </row>
    <row r="116" spans="1:8" ht="52.5" x14ac:dyDescent="0.35">
      <c r="A116" s="53" t="s">
        <v>254</v>
      </c>
      <c r="B116" s="2" t="s">
        <v>186</v>
      </c>
      <c r="C116" s="12"/>
      <c r="D116" s="12"/>
      <c r="E116" s="2">
        <f>C116*2</f>
        <v>0</v>
      </c>
      <c r="F116" s="12"/>
      <c r="G116" s="11"/>
      <c r="H116" s="11"/>
    </row>
    <row r="117" spans="1:8" ht="31.5" x14ac:dyDescent="0.35">
      <c r="A117" s="53" t="s">
        <v>255</v>
      </c>
      <c r="B117" s="2" t="s">
        <v>187</v>
      </c>
      <c r="C117" s="12"/>
      <c r="D117" s="12"/>
      <c r="E117" s="2">
        <f>C117*20</f>
        <v>0</v>
      </c>
      <c r="F117" s="12"/>
      <c r="G117" s="11"/>
      <c r="H117" s="11"/>
    </row>
    <row r="118" spans="1:8" ht="52.5" x14ac:dyDescent="0.35">
      <c r="A118" s="53" t="s">
        <v>256</v>
      </c>
      <c r="B118" s="2" t="s">
        <v>188</v>
      </c>
      <c r="C118" s="12"/>
      <c r="D118" s="12"/>
      <c r="E118" s="2">
        <f>C118*5</f>
        <v>0</v>
      </c>
      <c r="F118" s="12"/>
      <c r="G118" s="11"/>
      <c r="H118" s="11"/>
    </row>
    <row r="119" spans="1:8" ht="21" x14ac:dyDescent="0.35">
      <c r="A119" s="53" t="s">
        <v>257</v>
      </c>
      <c r="B119" s="2"/>
      <c r="C119" s="12"/>
      <c r="D119" s="12"/>
      <c r="E119" s="2"/>
      <c r="F119" s="12"/>
      <c r="G119" s="11"/>
      <c r="H119" s="11"/>
    </row>
    <row r="120" spans="1:8" ht="21" x14ac:dyDescent="0.35">
      <c r="A120" s="53" t="s">
        <v>258</v>
      </c>
      <c r="B120" s="2"/>
      <c r="C120" s="12"/>
      <c r="D120" s="12"/>
      <c r="E120" s="2"/>
      <c r="F120" s="12"/>
      <c r="G120" s="11"/>
      <c r="H120" s="11"/>
    </row>
    <row r="121" spans="1:8" ht="42" x14ac:dyDescent="0.35">
      <c r="A121" s="53" t="s">
        <v>269</v>
      </c>
      <c r="B121" s="2" t="s">
        <v>268</v>
      </c>
      <c r="C121" s="12"/>
      <c r="D121" s="12"/>
      <c r="E121" s="2">
        <f>C121*10</f>
        <v>0</v>
      </c>
      <c r="F121" s="12"/>
      <c r="G121" s="11"/>
      <c r="H121" s="11"/>
    </row>
    <row r="122" spans="1:8" ht="42" x14ac:dyDescent="0.35">
      <c r="A122" s="53" t="s">
        <v>270</v>
      </c>
      <c r="B122" s="2" t="s">
        <v>271</v>
      </c>
      <c r="C122" s="12"/>
      <c r="D122" s="12"/>
      <c r="E122" s="2">
        <f>C122*4</f>
        <v>0</v>
      </c>
      <c r="F122" s="12"/>
      <c r="G122" s="11"/>
      <c r="H122" s="11"/>
    </row>
    <row r="123" spans="1:8" ht="42" x14ac:dyDescent="0.35">
      <c r="A123" s="53" t="s">
        <v>272</v>
      </c>
      <c r="B123" s="2" t="s">
        <v>26</v>
      </c>
      <c r="C123" s="12"/>
      <c r="D123" s="12"/>
      <c r="E123" s="2">
        <f>C123*5</f>
        <v>0</v>
      </c>
      <c r="F123" s="12"/>
      <c r="G123" s="11"/>
      <c r="H123" s="11"/>
    </row>
    <row r="124" spans="1:8" ht="42" x14ac:dyDescent="0.35">
      <c r="A124" s="53" t="s">
        <v>273</v>
      </c>
      <c r="B124" s="2" t="s">
        <v>274</v>
      </c>
      <c r="C124" s="12"/>
      <c r="D124" s="12"/>
      <c r="E124" s="2">
        <f>C124*2</f>
        <v>0</v>
      </c>
      <c r="F124" s="12"/>
      <c r="G124" s="11"/>
      <c r="H124" s="11"/>
    </row>
    <row r="125" spans="1:8" ht="73.5" x14ac:dyDescent="0.35">
      <c r="A125" s="53" t="s">
        <v>275</v>
      </c>
      <c r="B125" s="2" t="s">
        <v>276</v>
      </c>
      <c r="C125" s="12"/>
      <c r="D125" s="12"/>
      <c r="E125" s="2">
        <f>C125*0.1</f>
        <v>0</v>
      </c>
      <c r="F125" s="12"/>
      <c r="G125" s="11"/>
      <c r="H125" s="11"/>
    </row>
    <row r="126" spans="1:8" ht="123" customHeight="1" x14ac:dyDescent="0.35">
      <c r="A126" s="53" t="s">
        <v>277</v>
      </c>
      <c r="B126" s="2" t="s">
        <v>278</v>
      </c>
      <c r="C126" s="12"/>
      <c r="D126" s="12"/>
      <c r="E126" s="2">
        <f>C126*0.2</f>
        <v>0</v>
      </c>
      <c r="F126" s="12"/>
      <c r="G126" s="11"/>
      <c r="H126" s="11"/>
    </row>
    <row r="127" spans="1:8" ht="31.5" x14ac:dyDescent="0.35">
      <c r="A127" s="53" t="s">
        <v>279</v>
      </c>
      <c r="B127" s="2" t="s">
        <v>19</v>
      </c>
      <c r="C127" s="12"/>
      <c r="D127" s="12"/>
      <c r="E127" s="2">
        <f>C127*5</f>
        <v>0</v>
      </c>
      <c r="F127" s="12"/>
      <c r="G127" s="11"/>
      <c r="H127" s="11"/>
    </row>
    <row r="128" spans="1:8" ht="19.5" customHeight="1" x14ac:dyDescent="0.35">
      <c r="A128" s="56" t="s">
        <v>53</v>
      </c>
      <c r="B128" s="61"/>
      <c r="C128" s="61"/>
      <c r="D128" s="61"/>
      <c r="E128" s="56">
        <f>SUM(E115:E127)</f>
        <v>0</v>
      </c>
      <c r="F128" s="56"/>
      <c r="G128" s="57">
        <f>SUM(G115:G127)</f>
        <v>0</v>
      </c>
      <c r="H128" s="58"/>
    </row>
    <row r="130" spans="1:8" ht="11.25" customHeight="1" x14ac:dyDescent="0.35">
      <c r="A130" s="94" t="s">
        <v>13</v>
      </c>
      <c r="B130" s="94"/>
      <c r="C130" s="94"/>
      <c r="D130" s="94"/>
      <c r="E130" s="94"/>
      <c r="F130" s="94"/>
      <c r="G130" s="94"/>
    </row>
    <row r="131" spans="1:8" ht="52.5" x14ac:dyDescent="0.35">
      <c r="A131" s="2" t="s">
        <v>3</v>
      </c>
      <c r="B131" s="2" t="s">
        <v>4</v>
      </c>
      <c r="C131" s="2" t="s">
        <v>5</v>
      </c>
      <c r="D131" s="2" t="s">
        <v>27</v>
      </c>
      <c r="E131" s="2" t="s">
        <v>6</v>
      </c>
      <c r="F131" s="2" t="s">
        <v>29</v>
      </c>
      <c r="G131" s="11" t="s">
        <v>47</v>
      </c>
      <c r="H131" s="11" t="s">
        <v>30</v>
      </c>
    </row>
    <row r="132" spans="1:8" ht="42" x14ac:dyDescent="0.35">
      <c r="A132" s="53" t="s">
        <v>259</v>
      </c>
      <c r="B132" s="2" t="s">
        <v>187</v>
      </c>
      <c r="C132" s="12"/>
      <c r="D132" s="12"/>
      <c r="E132" s="2">
        <f>C132*20</f>
        <v>0</v>
      </c>
      <c r="F132" s="12"/>
      <c r="G132" s="11"/>
      <c r="H132" s="11"/>
    </row>
    <row r="133" spans="1:8" ht="42" x14ac:dyDescent="0.35">
      <c r="A133" s="53" t="s">
        <v>260</v>
      </c>
      <c r="B133" s="2" t="s">
        <v>280</v>
      </c>
      <c r="C133" s="12"/>
      <c r="D133" s="12"/>
      <c r="E133" s="2">
        <f>C133*5</f>
        <v>0</v>
      </c>
      <c r="F133" s="12"/>
      <c r="G133" s="11"/>
      <c r="H133" s="11"/>
    </row>
    <row r="134" spans="1:8" ht="31.5" x14ac:dyDescent="0.35">
      <c r="A134" s="53" t="s">
        <v>261</v>
      </c>
      <c r="B134" s="2" t="s">
        <v>281</v>
      </c>
      <c r="C134" s="12"/>
      <c r="D134" s="12"/>
      <c r="E134" s="2">
        <f>C134*10</f>
        <v>0</v>
      </c>
      <c r="F134" s="12"/>
      <c r="G134" s="11"/>
      <c r="H134" s="11"/>
    </row>
    <row r="135" spans="1:8" ht="31.5" x14ac:dyDescent="0.35">
      <c r="A135" s="53" t="s">
        <v>262</v>
      </c>
      <c r="B135" s="2" t="s">
        <v>282</v>
      </c>
      <c r="C135" s="12"/>
      <c r="D135" s="12"/>
      <c r="E135" s="2">
        <f>C135*4</f>
        <v>0</v>
      </c>
      <c r="F135" s="12"/>
      <c r="G135" s="11"/>
      <c r="H135" s="11"/>
    </row>
    <row r="136" spans="1:8" ht="42" x14ac:dyDescent="0.35">
      <c r="A136" s="53" t="s">
        <v>284</v>
      </c>
      <c r="B136" s="2" t="s">
        <v>283</v>
      </c>
      <c r="C136" s="12"/>
      <c r="D136" s="12"/>
      <c r="E136" s="2">
        <f>C136*2</f>
        <v>0</v>
      </c>
      <c r="F136" s="12"/>
      <c r="G136" s="11"/>
      <c r="H136" s="11"/>
    </row>
    <row r="137" spans="1:8" ht="42" x14ac:dyDescent="0.35">
      <c r="A137" s="53" t="s">
        <v>263</v>
      </c>
      <c r="B137" s="2" t="s">
        <v>31</v>
      </c>
      <c r="C137" s="12"/>
      <c r="D137" s="12"/>
      <c r="E137" s="2">
        <f>C137*0.5</f>
        <v>0</v>
      </c>
      <c r="F137" s="12"/>
      <c r="G137" s="11"/>
      <c r="H137" s="11"/>
    </row>
    <row r="138" spans="1:8" ht="21" x14ac:dyDescent="0.35">
      <c r="A138" s="53" t="s">
        <v>264</v>
      </c>
      <c r="B138" s="2" t="s">
        <v>20</v>
      </c>
      <c r="C138" s="12"/>
      <c r="D138" s="12"/>
      <c r="E138" s="2">
        <f>C138*10</f>
        <v>0</v>
      </c>
      <c r="F138" s="12"/>
      <c r="G138" s="11"/>
      <c r="H138" s="11"/>
    </row>
    <row r="139" spans="1:8" ht="19.5" customHeight="1" x14ac:dyDescent="0.35">
      <c r="A139" s="59" t="s">
        <v>53</v>
      </c>
      <c r="B139" s="60"/>
      <c r="C139" s="60"/>
      <c r="D139" s="60"/>
      <c r="E139" s="59">
        <f>SUM(E132:E138)</f>
        <v>0</v>
      </c>
      <c r="F139" s="60"/>
      <c r="G139" s="52">
        <f>SUM(G132:G138)</f>
        <v>0</v>
      </c>
      <c r="H139" s="11"/>
    </row>
    <row r="140" spans="1:8" x14ac:dyDescent="0.35">
      <c r="A140" s="8"/>
      <c r="E140" s="8"/>
    </row>
    <row r="141" spans="1:8" x14ac:dyDescent="0.35">
      <c r="A141" s="8"/>
    </row>
    <row r="142" spans="1:8" ht="11.25" customHeight="1" x14ac:dyDescent="0.35">
      <c r="A142" s="94" t="s">
        <v>14</v>
      </c>
      <c r="B142" s="94"/>
      <c r="C142" s="94"/>
      <c r="D142" s="94"/>
      <c r="E142" s="94"/>
      <c r="F142" s="94"/>
      <c r="G142" s="94"/>
    </row>
    <row r="143" spans="1:8" ht="52.5" x14ac:dyDescent="0.35">
      <c r="A143" s="2" t="s">
        <v>3</v>
      </c>
      <c r="B143" s="2" t="s">
        <v>4</v>
      </c>
      <c r="C143" s="2" t="s">
        <v>51</v>
      </c>
      <c r="D143" s="2" t="s">
        <v>27</v>
      </c>
      <c r="E143" s="2" t="s">
        <v>6</v>
      </c>
      <c r="F143" s="2" t="s">
        <v>29</v>
      </c>
      <c r="G143" s="11" t="s">
        <v>28</v>
      </c>
      <c r="H143" s="11" t="s">
        <v>30</v>
      </c>
    </row>
    <row r="144" spans="1:8" ht="77.25" customHeight="1" x14ac:dyDescent="0.35">
      <c r="A144" s="53" t="s">
        <v>290</v>
      </c>
      <c r="B144" s="2" t="s">
        <v>21</v>
      </c>
      <c r="C144" s="12"/>
      <c r="D144" s="12"/>
      <c r="E144" s="2">
        <f>C144*$F$16/24</f>
        <v>0</v>
      </c>
      <c r="F144" s="12"/>
      <c r="G144" s="11"/>
      <c r="H144" s="11"/>
    </row>
    <row r="145" spans="1:8" ht="75" customHeight="1" x14ac:dyDescent="0.35">
      <c r="A145" s="53" t="s">
        <v>291</v>
      </c>
      <c r="B145" s="2" t="s">
        <v>21</v>
      </c>
      <c r="C145" s="12"/>
      <c r="D145" s="12"/>
      <c r="E145" s="2">
        <f>C145*$F$16/24</f>
        <v>0</v>
      </c>
      <c r="F145" s="12"/>
      <c r="G145" s="11"/>
      <c r="H145" s="11"/>
    </row>
    <row r="146" spans="1:8" ht="74.25" customHeight="1" x14ac:dyDescent="0.35">
      <c r="A146" s="53" t="s">
        <v>289</v>
      </c>
      <c r="B146" s="2" t="s">
        <v>21</v>
      </c>
      <c r="C146" s="12"/>
      <c r="D146" s="12"/>
      <c r="E146" s="2">
        <f>C146*$F$16/24</f>
        <v>0</v>
      </c>
      <c r="F146" s="12"/>
      <c r="G146" s="11"/>
      <c r="H146" s="11"/>
    </row>
    <row r="147" spans="1:8" ht="80.25" customHeight="1" x14ac:dyDescent="0.35">
      <c r="A147" s="53" t="s">
        <v>288</v>
      </c>
      <c r="B147" s="2" t="s">
        <v>21</v>
      </c>
      <c r="C147" s="12"/>
      <c r="D147" s="12"/>
      <c r="E147" s="2">
        <f>C147*$F$16/24</f>
        <v>0</v>
      </c>
      <c r="F147" s="12"/>
      <c r="G147" s="11"/>
      <c r="H147" s="11"/>
    </row>
    <row r="148" spans="1:8" ht="83.25" customHeight="1" x14ac:dyDescent="0.35">
      <c r="A148" s="53" t="s">
        <v>292</v>
      </c>
      <c r="B148" s="2" t="s">
        <v>21</v>
      </c>
      <c r="C148" s="12"/>
      <c r="D148" s="12"/>
      <c r="E148" s="2">
        <f>C148*$F$16/24</f>
        <v>0</v>
      </c>
      <c r="F148" s="12"/>
      <c r="G148" s="11"/>
      <c r="H148" s="11"/>
    </row>
    <row r="149" spans="1:8" ht="72" customHeight="1" x14ac:dyDescent="0.35">
      <c r="A149" s="53" t="s">
        <v>287</v>
      </c>
      <c r="B149" s="2" t="s">
        <v>22</v>
      </c>
      <c r="C149" s="12"/>
      <c r="D149" s="12"/>
      <c r="E149" s="2">
        <f>C149*$F$16/25</f>
        <v>0</v>
      </c>
      <c r="F149" s="12"/>
      <c r="G149" s="11"/>
      <c r="H149" s="11"/>
    </row>
    <row r="150" spans="1:8" ht="81" customHeight="1" x14ac:dyDescent="0.35">
      <c r="A150" s="53" t="s">
        <v>285</v>
      </c>
      <c r="B150" s="2" t="s">
        <v>22</v>
      </c>
      <c r="C150" s="12"/>
      <c r="D150" s="12"/>
      <c r="E150" s="2">
        <f>C150*$F$16/25</f>
        <v>0</v>
      </c>
      <c r="F150" s="12"/>
      <c r="G150" s="11"/>
      <c r="H150" s="11"/>
    </row>
    <row r="151" spans="1:8" ht="76.5" customHeight="1" x14ac:dyDescent="0.35">
      <c r="A151" s="53" t="s">
        <v>286</v>
      </c>
      <c r="B151" s="2" t="s">
        <v>22</v>
      </c>
      <c r="C151" s="12"/>
      <c r="D151" s="12"/>
      <c r="E151" s="2">
        <f>C151*$F$16/25</f>
        <v>0</v>
      </c>
      <c r="F151" s="12"/>
      <c r="G151" s="11"/>
      <c r="H151" s="11"/>
    </row>
    <row r="152" spans="1:8" ht="77.25" customHeight="1" x14ac:dyDescent="0.35">
      <c r="A152" s="53" t="s">
        <v>293</v>
      </c>
      <c r="B152" s="2" t="s">
        <v>21</v>
      </c>
      <c r="C152" s="12"/>
      <c r="D152" s="12"/>
      <c r="E152" s="2">
        <f>C152*$F$16/24</f>
        <v>0</v>
      </c>
      <c r="F152" s="12"/>
      <c r="G152" s="11"/>
      <c r="H152" s="11"/>
    </row>
    <row r="153" spans="1:8" ht="77.25" customHeight="1" x14ac:dyDescent="0.35">
      <c r="A153" s="53" t="s">
        <v>294</v>
      </c>
      <c r="B153" s="2" t="s">
        <v>22</v>
      </c>
      <c r="C153" s="12"/>
      <c r="D153" s="12"/>
      <c r="E153" s="2">
        <f>C153*$F$16/25</f>
        <v>0</v>
      </c>
      <c r="F153" s="12"/>
      <c r="G153" s="11"/>
      <c r="H153" s="11"/>
    </row>
    <row r="154" spans="1:8" ht="72" customHeight="1" x14ac:dyDescent="0.35">
      <c r="A154" s="53" t="s">
        <v>295</v>
      </c>
      <c r="B154" s="2" t="s">
        <v>21</v>
      </c>
      <c r="C154" s="12"/>
      <c r="D154" s="12"/>
      <c r="E154" s="2">
        <f>C154*$F$16/24</f>
        <v>0</v>
      </c>
      <c r="F154" s="12"/>
      <c r="G154" s="11"/>
      <c r="H154" s="11"/>
    </row>
    <row r="155" spans="1:8" ht="63" x14ac:dyDescent="0.35">
      <c r="A155" s="53" t="s">
        <v>296</v>
      </c>
      <c r="B155" s="2" t="s">
        <v>23</v>
      </c>
      <c r="C155" s="12"/>
      <c r="D155" s="12"/>
      <c r="E155" s="2">
        <f>C155*$F$16/28</f>
        <v>0</v>
      </c>
      <c r="F155" s="12"/>
      <c r="G155" s="11"/>
      <c r="H155" s="11"/>
    </row>
    <row r="156" spans="1:8" ht="63" x14ac:dyDescent="0.35">
      <c r="A156" s="53" t="s">
        <v>297</v>
      </c>
      <c r="B156" s="2" t="s">
        <v>23</v>
      </c>
      <c r="C156" s="12"/>
      <c r="D156" s="12"/>
      <c r="E156" s="2">
        <f>C156*$F$16/28</f>
        <v>0</v>
      </c>
      <c r="F156" s="12"/>
      <c r="G156" s="11"/>
      <c r="H156" s="11"/>
    </row>
    <row r="157" spans="1:8" ht="63" x14ac:dyDescent="0.35">
      <c r="A157" s="53" t="s">
        <v>298</v>
      </c>
      <c r="B157" s="2" t="s">
        <v>23</v>
      </c>
      <c r="C157" s="12"/>
      <c r="D157" s="12"/>
      <c r="E157" s="2">
        <f>C157*$F$16/28</f>
        <v>0</v>
      </c>
      <c r="F157" s="12"/>
      <c r="G157" s="11"/>
      <c r="H157" s="11"/>
    </row>
    <row r="158" spans="1:8" ht="63" x14ac:dyDescent="0.35">
      <c r="A158" s="53" t="s">
        <v>299</v>
      </c>
      <c r="B158" s="2" t="s">
        <v>23</v>
      </c>
      <c r="C158" s="12"/>
      <c r="D158" s="12"/>
      <c r="E158" s="2">
        <f>C158*$F$16/28</f>
        <v>0</v>
      </c>
      <c r="F158" s="12"/>
      <c r="G158" s="11"/>
      <c r="H158" s="11"/>
    </row>
    <row r="159" spans="1:8" ht="63" x14ac:dyDescent="0.35">
      <c r="A159" s="53" t="s">
        <v>300</v>
      </c>
      <c r="B159" s="2" t="s">
        <v>23</v>
      </c>
      <c r="C159" s="12"/>
      <c r="D159" s="12"/>
      <c r="E159" s="2">
        <f>C159*$F$16/28</f>
        <v>0</v>
      </c>
      <c r="F159" s="12"/>
      <c r="G159" s="11"/>
      <c r="H159" s="11"/>
    </row>
    <row r="160" spans="1:8" ht="63" x14ac:dyDescent="0.35">
      <c r="A160" s="53" t="s">
        <v>303</v>
      </c>
      <c r="B160" s="2" t="s">
        <v>301</v>
      </c>
      <c r="C160" s="12"/>
      <c r="D160" s="12"/>
      <c r="E160" s="2">
        <f>C160*$F$16/32</f>
        <v>0</v>
      </c>
      <c r="F160" s="12"/>
      <c r="G160" s="11"/>
      <c r="H160" s="11"/>
    </row>
    <row r="161" spans="1:8" ht="63" x14ac:dyDescent="0.35">
      <c r="A161" s="53" t="s">
        <v>302</v>
      </c>
      <c r="B161" s="2" t="s">
        <v>301</v>
      </c>
      <c r="C161" s="12"/>
      <c r="D161" s="12"/>
      <c r="E161" s="2">
        <f>C161*$F$16/32</f>
        <v>0</v>
      </c>
      <c r="F161" s="12"/>
      <c r="G161" s="11"/>
      <c r="H161" s="11"/>
    </row>
    <row r="162" spans="1:8" ht="63" x14ac:dyDescent="0.35">
      <c r="A162" s="53" t="s">
        <v>304</v>
      </c>
      <c r="B162" s="2" t="s">
        <v>301</v>
      </c>
      <c r="C162" s="12"/>
      <c r="D162" s="12"/>
      <c r="E162" s="2">
        <f>C162*$F$16/32</f>
        <v>0</v>
      </c>
      <c r="F162" s="12"/>
      <c r="G162" s="11"/>
      <c r="H162" s="11"/>
    </row>
    <row r="163" spans="1:8" ht="63" x14ac:dyDescent="0.35">
      <c r="A163" s="53" t="s">
        <v>265</v>
      </c>
      <c r="B163" s="2" t="s">
        <v>301</v>
      </c>
      <c r="C163" s="12"/>
      <c r="D163" s="12"/>
      <c r="E163" s="2">
        <f>C163*$F$16/32</f>
        <v>0</v>
      </c>
      <c r="F163" s="12"/>
      <c r="G163" s="11"/>
      <c r="H163" s="11"/>
    </row>
    <row r="164" spans="1:8" ht="19.5" customHeight="1" x14ac:dyDescent="0.35">
      <c r="A164" s="56" t="s">
        <v>53</v>
      </c>
      <c r="B164" s="61"/>
      <c r="C164" s="61"/>
      <c r="D164" s="61"/>
      <c r="E164" s="56">
        <f>SUM(E144:E163)</f>
        <v>0</v>
      </c>
      <c r="F164" s="61"/>
      <c r="G164" s="52">
        <f>SUM(G144:G163)</f>
        <v>0</v>
      </c>
      <c r="H164" s="11"/>
    </row>
    <row r="165" spans="1:8" x14ac:dyDescent="0.35">
      <c r="A165" s="55"/>
    </row>
    <row r="166" spans="1:8" ht="11.25" customHeight="1" x14ac:dyDescent="0.35">
      <c r="A166" s="94" t="s">
        <v>15</v>
      </c>
      <c r="B166" s="94"/>
      <c r="C166" s="94"/>
      <c r="D166" s="94"/>
      <c r="E166" s="94"/>
      <c r="F166" s="94"/>
      <c r="G166" s="94"/>
    </row>
    <row r="167" spans="1:8" ht="52.5" x14ac:dyDescent="0.35">
      <c r="A167" s="2" t="s">
        <v>3</v>
      </c>
      <c r="B167" s="2" t="s">
        <v>4</v>
      </c>
      <c r="C167" s="2" t="s">
        <v>5</v>
      </c>
      <c r="D167" s="2" t="s">
        <v>27</v>
      </c>
      <c r="E167" s="2" t="s">
        <v>6</v>
      </c>
      <c r="F167" s="2" t="s">
        <v>29</v>
      </c>
      <c r="G167" s="11" t="s">
        <v>28</v>
      </c>
      <c r="H167" s="11" t="s">
        <v>30</v>
      </c>
    </row>
    <row r="168" spans="1:8" ht="21" x14ac:dyDescent="0.35">
      <c r="A168" s="53" t="s">
        <v>305</v>
      </c>
      <c r="B168" s="2" t="s">
        <v>306</v>
      </c>
      <c r="C168" s="12"/>
      <c r="D168" s="12"/>
      <c r="E168" s="2">
        <f>C168*0.5</f>
        <v>0</v>
      </c>
      <c r="F168" s="12"/>
      <c r="G168" s="11"/>
      <c r="H168" s="11"/>
    </row>
    <row r="169" spans="1:8" ht="31.5" x14ac:dyDescent="0.35">
      <c r="A169" s="54"/>
      <c r="B169" s="2" t="s">
        <v>324</v>
      </c>
      <c r="C169" s="12"/>
      <c r="D169" s="12"/>
      <c r="E169" s="2">
        <f>C169*0.5/4</f>
        <v>0</v>
      </c>
      <c r="F169" s="12"/>
      <c r="G169" s="11"/>
      <c r="H169" s="27"/>
    </row>
    <row r="170" spans="1:8" ht="31.5" x14ac:dyDescent="0.35">
      <c r="A170" s="53" t="s">
        <v>307</v>
      </c>
      <c r="B170" s="2" t="s">
        <v>308</v>
      </c>
      <c r="C170" s="12"/>
      <c r="D170" s="12"/>
      <c r="E170" s="2">
        <f>C170*0.5</f>
        <v>0</v>
      </c>
      <c r="F170" s="12"/>
      <c r="G170" s="11"/>
      <c r="H170" s="11"/>
    </row>
    <row r="171" spans="1:8" ht="31.5" x14ac:dyDescent="0.35">
      <c r="A171" s="53" t="s">
        <v>309</v>
      </c>
      <c r="B171" s="2" t="s">
        <v>310</v>
      </c>
      <c r="C171" s="12"/>
      <c r="D171" s="12"/>
      <c r="E171" s="2">
        <f>C171*0.2</f>
        <v>0</v>
      </c>
      <c r="F171" s="12"/>
      <c r="G171" s="11"/>
      <c r="H171" s="11"/>
    </row>
    <row r="172" spans="1:8" ht="21" x14ac:dyDescent="0.35">
      <c r="A172" s="53" t="s">
        <v>312</v>
      </c>
      <c r="B172" s="2" t="s">
        <v>311</v>
      </c>
      <c r="C172" s="12"/>
      <c r="D172" s="12"/>
      <c r="E172" s="2">
        <f>C172*0.2</f>
        <v>0</v>
      </c>
      <c r="F172" s="12"/>
      <c r="G172" s="11"/>
      <c r="H172" s="11"/>
    </row>
    <row r="173" spans="1:8" ht="75.75" customHeight="1" x14ac:dyDescent="0.35">
      <c r="A173" s="53" t="s">
        <v>313</v>
      </c>
      <c r="B173" s="2" t="s">
        <v>314</v>
      </c>
      <c r="C173" s="12"/>
      <c r="D173" s="12"/>
      <c r="E173" s="2">
        <f>C173*$F$16/48</f>
        <v>0</v>
      </c>
      <c r="F173" s="12"/>
      <c r="G173" s="11"/>
      <c r="H173" s="11"/>
    </row>
    <row r="174" spans="1:8" ht="31.5" x14ac:dyDescent="0.35">
      <c r="A174" s="54"/>
      <c r="B174" s="2" t="s">
        <v>324</v>
      </c>
      <c r="C174" s="12"/>
      <c r="D174" s="12"/>
      <c r="E174" s="2">
        <f>(C174*$F$16/48)/4</f>
        <v>0</v>
      </c>
      <c r="F174" s="12"/>
      <c r="G174" s="11"/>
      <c r="H174" s="27"/>
    </row>
    <row r="175" spans="1:8" ht="74.25" customHeight="1" x14ac:dyDescent="0.35">
      <c r="A175" s="53" t="s">
        <v>315</v>
      </c>
      <c r="B175" s="2" t="s">
        <v>314</v>
      </c>
      <c r="C175" s="12"/>
      <c r="D175" s="12"/>
      <c r="E175" s="2">
        <f>C175*$F$16/48</f>
        <v>0</v>
      </c>
      <c r="F175" s="12"/>
      <c r="G175" s="11"/>
      <c r="H175" s="11"/>
    </row>
    <row r="176" spans="1:8" ht="31.5" x14ac:dyDescent="0.35">
      <c r="A176" s="54"/>
      <c r="B176" s="2" t="s">
        <v>324</v>
      </c>
      <c r="C176" s="12"/>
      <c r="D176" s="12"/>
      <c r="E176" s="2">
        <f>(C176*$F$16/48)/4</f>
        <v>0</v>
      </c>
      <c r="F176" s="12"/>
      <c r="G176" s="11"/>
      <c r="H176" s="27"/>
    </row>
    <row r="177" spans="1:8" ht="72" customHeight="1" x14ac:dyDescent="0.35">
      <c r="A177" s="53" t="s">
        <v>316</v>
      </c>
      <c r="B177" s="2" t="s">
        <v>314</v>
      </c>
      <c r="C177" s="12"/>
      <c r="D177" s="12"/>
      <c r="E177" s="2">
        <f>C177*$F$16/48</f>
        <v>0</v>
      </c>
      <c r="F177" s="12"/>
      <c r="G177" s="11"/>
      <c r="H177" s="11"/>
    </row>
    <row r="178" spans="1:8" ht="31.5" x14ac:dyDescent="0.35">
      <c r="A178" s="54"/>
      <c r="B178" s="2" t="s">
        <v>324</v>
      </c>
      <c r="C178" s="12"/>
      <c r="D178" s="12"/>
      <c r="E178" s="2">
        <f>(C178*$F$16/48)/4</f>
        <v>0</v>
      </c>
      <c r="F178" s="12"/>
      <c r="G178" s="11"/>
      <c r="H178" s="27"/>
    </row>
    <row r="179" spans="1:8" ht="73.5" customHeight="1" x14ac:dyDescent="0.35">
      <c r="A179" s="53" t="s">
        <v>318</v>
      </c>
      <c r="B179" s="2" t="s">
        <v>314</v>
      </c>
      <c r="C179" s="12"/>
      <c r="D179" s="12"/>
      <c r="E179" s="2">
        <f>C179*$F$16/48</f>
        <v>0</v>
      </c>
      <c r="F179" s="12"/>
      <c r="G179" s="11"/>
      <c r="H179" s="11"/>
    </row>
    <row r="180" spans="1:8" ht="31.5" x14ac:dyDescent="0.35">
      <c r="A180" s="54"/>
      <c r="B180" s="2" t="s">
        <v>324</v>
      </c>
      <c r="C180" s="12"/>
      <c r="D180" s="12"/>
      <c r="E180" s="2">
        <f>(C180*$F$16/48)/4</f>
        <v>0</v>
      </c>
      <c r="F180" s="12"/>
      <c r="G180" s="11"/>
      <c r="H180" s="27"/>
    </row>
    <row r="181" spans="1:8" ht="71.25" customHeight="1" x14ac:dyDescent="0.35">
      <c r="A181" s="53" t="s">
        <v>317</v>
      </c>
      <c r="B181" s="2" t="s">
        <v>314</v>
      </c>
      <c r="C181" s="12"/>
      <c r="D181" s="12"/>
      <c r="E181" s="2">
        <f>C181*$F$16/48</f>
        <v>0</v>
      </c>
      <c r="F181" s="12"/>
      <c r="G181" s="11"/>
      <c r="H181" s="11"/>
    </row>
    <row r="182" spans="1:8" ht="31.5" x14ac:dyDescent="0.35">
      <c r="A182" s="54"/>
      <c r="B182" s="2" t="s">
        <v>324</v>
      </c>
      <c r="C182" s="12"/>
      <c r="D182" s="12"/>
      <c r="E182" s="2">
        <f>(C182*$F$16/48)/4</f>
        <v>0</v>
      </c>
      <c r="F182" s="12"/>
      <c r="G182" s="11"/>
      <c r="H182" s="27"/>
    </row>
    <row r="183" spans="1:8" ht="69.75" customHeight="1" x14ac:dyDescent="0.35">
      <c r="A183" s="53" t="s">
        <v>319</v>
      </c>
      <c r="B183" s="2" t="s">
        <v>21</v>
      </c>
      <c r="C183" s="12"/>
      <c r="D183" s="12"/>
      <c r="E183" s="2">
        <f>C183*$F$16/24</f>
        <v>0</v>
      </c>
      <c r="F183" s="12"/>
      <c r="G183" s="11"/>
      <c r="H183" s="11"/>
    </row>
    <row r="184" spans="1:8" ht="42" x14ac:dyDescent="0.35">
      <c r="A184" s="53" t="s">
        <v>320</v>
      </c>
      <c r="B184" s="2" t="s">
        <v>321</v>
      </c>
      <c r="C184" s="12"/>
      <c r="D184" s="12"/>
      <c r="E184" s="2">
        <f>C184*2</f>
        <v>0</v>
      </c>
      <c r="F184" s="12"/>
      <c r="G184" s="11"/>
      <c r="H184" s="11"/>
    </row>
    <row r="185" spans="1:8" ht="31.5" x14ac:dyDescent="0.35">
      <c r="A185" s="54"/>
      <c r="B185" s="2" t="s">
        <v>324</v>
      </c>
      <c r="C185" s="12"/>
      <c r="D185" s="12"/>
      <c r="E185" s="2">
        <f>(C185*2)/4</f>
        <v>0</v>
      </c>
      <c r="F185" s="12"/>
      <c r="G185" s="11"/>
      <c r="H185" s="27"/>
    </row>
    <row r="186" spans="1:8" ht="42" x14ac:dyDescent="0.35">
      <c r="A186" s="53" t="s">
        <v>322</v>
      </c>
      <c r="B186" s="2" t="s">
        <v>323</v>
      </c>
      <c r="C186" s="12"/>
      <c r="D186" s="12"/>
      <c r="E186" s="2">
        <f>C186*1</f>
        <v>0</v>
      </c>
      <c r="F186" s="12"/>
      <c r="G186" s="11"/>
      <c r="H186" s="11"/>
    </row>
    <row r="187" spans="1:8" ht="31.5" x14ac:dyDescent="0.35">
      <c r="A187" s="54"/>
      <c r="B187" s="2" t="s">
        <v>324</v>
      </c>
      <c r="C187" s="12"/>
      <c r="D187" s="12"/>
      <c r="E187" s="2">
        <f>(C187*1)/4</f>
        <v>0</v>
      </c>
      <c r="F187" s="12"/>
      <c r="G187" s="11"/>
      <c r="H187" s="27"/>
    </row>
    <row r="188" spans="1:8" ht="31.5" x14ac:dyDescent="0.35">
      <c r="A188" s="53" t="s">
        <v>325</v>
      </c>
      <c r="B188" s="2" t="s">
        <v>188</v>
      </c>
      <c r="C188" s="12"/>
      <c r="D188" s="12"/>
      <c r="E188" s="2">
        <f>C188*5</f>
        <v>0</v>
      </c>
      <c r="F188" s="12"/>
      <c r="G188" s="11"/>
      <c r="H188" s="11"/>
    </row>
    <row r="189" spans="1:8" ht="21" x14ac:dyDescent="0.35">
      <c r="A189" s="53" t="s">
        <v>331</v>
      </c>
      <c r="B189" s="2" t="s">
        <v>326</v>
      </c>
      <c r="C189" s="12"/>
      <c r="D189" s="12"/>
      <c r="E189" s="2">
        <f>C189*2</f>
        <v>0</v>
      </c>
      <c r="F189" s="12"/>
      <c r="G189" s="11"/>
      <c r="H189" s="11"/>
    </row>
    <row r="190" spans="1:8" ht="21" x14ac:dyDescent="0.35">
      <c r="A190" s="53" t="s">
        <v>330</v>
      </c>
      <c r="B190" s="2" t="s">
        <v>327</v>
      </c>
      <c r="C190" s="12"/>
      <c r="D190" s="12"/>
      <c r="E190" s="2">
        <f>C190*1</f>
        <v>0</v>
      </c>
      <c r="F190" s="12"/>
      <c r="G190" s="11"/>
      <c r="H190" s="11"/>
    </row>
    <row r="191" spans="1:8" ht="31.5" x14ac:dyDescent="0.35">
      <c r="A191" s="54"/>
      <c r="B191" s="2" t="s">
        <v>328</v>
      </c>
      <c r="C191" s="12"/>
      <c r="D191" s="12"/>
      <c r="E191" s="2">
        <f>(C191*1)/4</f>
        <v>0</v>
      </c>
      <c r="F191" s="12"/>
      <c r="G191" s="11"/>
      <c r="H191" s="27"/>
    </row>
    <row r="192" spans="1:8" ht="31.5" x14ac:dyDescent="0.35">
      <c r="A192" s="53" t="s">
        <v>329</v>
      </c>
      <c r="B192" s="2" t="s">
        <v>24</v>
      </c>
      <c r="C192" s="12"/>
      <c r="D192" s="12"/>
      <c r="E192" s="2">
        <f>C192*4</f>
        <v>0</v>
      </c>
      <c r="F192" s="12"/>
      <c r="G192" s="11"/>
      <c r="H192" s="11"/>
    </row>
    <row r="193" spans="1:8" x14ac:dyDescent="0.35">
      <c r="A193" s="53" t="s">
        <v>332</v>
      </c>
      <c r="B193" s="2" t="s">
        <v>20</v>
      </c>
      <c r="C193" s="12"/>
      <c r="D193" s="12"/>
      <c r="E193" s="2">
        <f>C193*10</f>
        <v>0</v>
      </c>
      <c r="F193" s="12"/>
      <c r="G193" s="11"/>
      <c r="H193" s="11"/>
    </row>
    <row r="194" spans="1:8" ht="21" x14ac:dyDescent="0.35">
      <c r="A194" s="53" t="s">
        <v>266</v>
      </c>
      <c r="B194" s="2" t="s">
        <v>19</v>
      </c>
      <c r="C194" s="12"/>
      <c r="D194" s="12"/>
      <c r="E194" s="2">
        <f>C194*5</f>
        <v>0</v>
      </c>
      <c r="F194" s="12"/>
      <c r="G194" s="11"/>
      <c r="H194" s="11"/>
    </row>
    <row r="195" spans="1:8" ht="19.5" customHeight="1" x14ac:dyDescent="0.35">
      <c r="A195" s="59" t="s">
        <v>53</v>
      </c>
      <c r="B195" s="60"/>
      <c r="C195" s="60"/>
      <c r="D195" s="60"/>
      <c r="E195" s="59">
        <f>SUM(E168:E194)</f>
        <v>0</v>
      </c>
      <c r="F195" s="60"/>
      <c r="G195" s="52">
        <f>SUM(G168:G194)</f>
        <v>0</v>
      </c>
      <c r="H195" s="11"/>
    </row>
    <row r="198" spans="1:8" x14ac:dyDescent="0.35">
      <c r="A198" s="94" t="s">
        <v>339</v>
      </c>
      <c r="B198" s="94"/>
      <c r="C198" s="94"/>
      <c r="D198" s="94"/>
      <c r="E198" s="94"/>
      <c r="F198" s="94"/>
      <c r="G198" s="94"/>
    </row>
    <row r="199" spans="1:8" ht="22.5" customHeight="1" x14ac:dyDescent="0.35">
      <c r="A199" s="85" t="s">
        <v>64</v>
      </c>
      <c r="B199" s="86"/>
      <c r="C199" s="86"/>
      <c r="D199" s="87"/>
      <c r="E199" s="88" t="s">
        <v>336</v>
      </c>
      <c r="F199" s="89"/>
      <c r="G199" s="125" t="s">
        <v>337</v>
      </c>
      <c r="H199" s="126"/>
    </row>
    <row r="200" spans="1:8" ht="26.25" customHeight="1" x14ac:dyDescent="0.35">
      <c r="A200" s="73" t="s">
        <v>8</v>
      </c>
      <c r="B200" s="74"/>
      <c r="C200" s="74"/>
      <c r="D200" s="75"/>
      <c r="E200" s="76">
        <f>E30</f>
        <v>0</v>
      </c>
      <c r="F200" s="77"/>
      <c r="G200" s="83">
        <f>G30</f>
        <v>0</v>
      </c>
      <c r="H200" s="84"/>
    </row>
    <row r="201" spans="1:8" x14ac:dyDescent="0.35">
      <c r="A201" s="78" t="s">
        <v>334</v>
      </c>
      <c r="B201" s="79"/>
      <c r="C201" s="79"/>
      <c r="D201" s="80"/>
      <c r="E201" s="90" t="s">
        <v>335</v>
      </c>
      <c r="F201" s="82"/>
      <c r="G201" s="127" t="s">
        <v>335</v>
      </c>
      <c r="H201" s="84"/>
    </row>
    <row r="202" spans="1:8" x14ac:dyDescent="0.35">
      <c r="A202" s="73" t="s">
        <v>9</v>
      </c>
      <c r="B202" s="74"/>
      <c r="C202" s="74"/>
      <c r="D202" s="75"/>
      <c r="E202" s="76">
        <f>E49</f>
        <v>0</v>
      </c>
      <c r="F202" s="77"/>
      <c r="G202" s="83">
        <f>G49</f>
        <v>0</v>
      </c>
      <c r="H202" s="84"/>
    </row>
    <row r="203" spans="1:8" x14ac:dyDescent="0.35">
      <c r="A203" s="78" t="s">
        <v>10</v>
      </c>
      <c r="B203" s="79"/>
      <c r="C203" s="79"/>
      <c r="D203" s="80"/>
      <c r="E203" s="81">
        <f>E61</f>
        <v>0</v>
      </c>
      <c r="F203" s="82"/>
      <c r="G203" s="83">
        <f>G61</f>
        <v>0</v>
      </c>
      <c r="H203" s="84"/>
    </row>
    <row r="204" spans="1:8" x14ac:dyDescent="0.35">
      <c r="A204" s="73" t="s">
        <v>333</v>
      </c>
      <c r="B204" s="74"/>
      <c r="C204" s="74"/>
      <c r="D204" s="75"/>
      <c r="E204" s="76">
        <f>E72</f>
        <v>0</v>
      </c>
      <c r="F204" s="77"/>
      <c r="G204" s="83">
        <f>G72</f>
        <v>0</v>
      </c>
      <c r="H204" s="84"/>
    </row>
    <row r="205" spans="1:8" x14ac:dyDescent="0.35">
      <c r="A205" s="78" t="s">
        <v>11</v>
      </c>
      <c r="B205" s="79"/>
      <c r="C205" s="79"/>
      <c r="D205" s="80"/>
      <c r="E205" s="81">
        <f>E111</f>
        <v>0</v>
      </c>
      <c r="F205" s="82"/>
      <c r="G205" s="83">
        <f>G111</f>
        <v>0</v>
      </c>
      <c r="H205" s="84"/>
    </row>
    <row r="206" spans="1:8" x14ac:dyDescent="0.35">
      <c r="A206" s="73" t="s">
        <v>12</v>
      </c>
      <c r="B206" s="74"/>
      <c r="C206" s="74"/>
      <c r="D206" s="75"/>
      <c r="E206" s="76">
        <f>E128</f>
        <v>0</v>
      </c>
      <c r="F206" s="77"/>
      <c r="G206" s="83">
        <f>G128</f>
        <v>0</v>
      </c>
      <c r="H206" s="84"/>
    </row>
    <row r="207" spans="1:8" x14ac:dyDescent="0.35">
      <c r="A207" s="78" t="s">
        <v>13</v>
      </c>
      <c r="B207" s="79"/>
      <c r="C207" s="79"/>
      <c r="D207" s="80"/>
      <c r="E207" s="81">
        <f>E139</f>
        <v>0</v>
      </c>
      <c r="F207" s="82"/>
      <c r="G207" s="83">
        <f>G139</f>
        <v>0</v>
      </c>
      <c r="H207" s="84"/>
    </row>
    <row r="208" spans="1:8" x14ac:dyDescent="0.35">
      <c r="A208" s="73" t="s">
        <v>14</v>
      </c>
      <c r="B208" s="74"/>
      <c r="C208" s="74"/>
      <c r="D208" s="75"/>
      <c r="E208" s="76">
        <f>E164</f>
        <v>0</v>
      </c>
      <c r="F208" s="77"/>
      <c r="G208" s="83">
        <f>G164</f>
        <v>0</v>
      </c>
      <c r="H208" s="84"/>
    </row>
    <row r="209" spans="1:8" x14ac:dyDescent="0.35">
      <c r="A209" s="78" t="s">
        <v>15</v>
      </c>
      <c r="B209" s="79"/>
      <c r="C209" s="79"/>
      <c r="D209" s="80"/>
      <c r="E209" s="81">
        <f>E195</f>
        <v>0</v>
      </c>
      <c r="F209" s="82"/>
      <c r="G209" s="83">
        <f>G195</f>
        <v>0</v>
      </c>
      <c r="H209" s="84"/>
    </row>
    <row r="210" spans="1:8" x14ac:dyDescent="0.35">
      <c r="A210" s="91" t="s">
        <v>338</v>
      </c>
      <c r="B210" s="92"/>
      <c r="C210" s="92"/>
      <c r="D210" s="93"/>
      <c r="E210" s="128">
        <f>SUM(E200:F209)</f>
        <v>0</v>
      </c>
      <c r="F210" s="129"/>
      <c r="G210" s="130">
        <f>SUM(G200:H209)</f>
        <v>0</v>
      </c>
      <c r="H210" s="131"/>
    </row>
  </sheetData>
  <sheetProtection selectLockedCells="1"/>
  <mergeCells count="69">
    <mergeCell ref="G209:H209"/>
    <mergeCell ref="A210:D210"/>
    <mergeCell ref="E210:F210"/>
    <mergeCell ref="G210:H210"/>
    <mergeCell ref="G205:H205"/>
    <mergeCell ref="A206:D206"/>
    <mergeCell ref="E206:F206"/>
    <mergeCell ref="G206:H206"/>
    <mergeCell ref="G208:H208"/>
    <mergeCell ref="A198:G198"/>
    <mergeCell ref="G199:H199"/>
    <mergeCell ref="G201:H201"/>
    <mergeCell ref="G202:H202"/>
    <mergeCell ref="G203:H203"/>
    <mergeCell ref="A12:B12"/>
    <mergeCell ref="B8:F8"/>
    <mergeCell ref="G6:H8"/>
    <mergeCell ref="A113:G113"/>
    <mergeCell ref="D16:E16"/>
    <mergeCell ref="A18:H18"/>
    <mergeCell ref="A19:H24"/>
    <mergeCell ref="A14:B14"/>
    <mergeCell ref="A15:B15"/>
    <mergeCell ref="A16:B16"/>
    <mergeCell ref="A10:H10"/>
    <mergeCell ref="G11:H11"/>
    <mergeCell ref="B11:C11"/>
    <mergeCell ref="E11:F11"/>
    <mergeCell ref="A13:H13"/>
    <mergeCell ref="B9:C9"/>
    <mergeCell ref="A33:H33"/>
    <mergeCell ref="A130:G130"/>
    <mergeCell ref="A142:G142"/>
    <mergeCell ref="A166:G166"/>
    <mergeCell ref="A1:H1"/>
    <mergeCell ref="A3:H3"/>
    <mergeCell ref="A2:H2"/>
    <mergeCell ref="A5:H5"/>
    <mergeCell ref="B6:F6"/>
    <mergeCell ref="B7:F7"/>
    <mergeCell ref="A32:G32"/>
    <mergeCell ref="A35:G35"/>
    <mergeCell ref="A51:G51"/>
    <mergeCell ref="A74:G74"/>
    <mergeCell ref="A63:H63"/>
    <mergeCell ref="A25:H25"/>
    <mergeCell ref="E203:F203"/>
    <mergeCell ref="A199:D199"/>
    <mergeCell ref="E199:F199"/>
    <mergeCell ref="A200:D200"/>
    <mergeCell ref="E200:F200"/>
    <mergeCell ref="A201:D201"/>
    <mergeCell ref="E201:F201"/>
    <mergeCell ref="A208:D208"/>
    <mergeCell ref="E208:F208"/>
    <mergeCell ref="A209:D209"/>
    <mergeCell ref="E209:F209"/>
    <mergeCell ref="G200:H200"/>
    <mergeCell ref="A204:D204"/>
    <mergeCell ref="E204:F204"/>
    <mergeCell ref="G204:H204"/>
    <mergeCell ref="A207:D207"/>
    <mergeCell ref="E207:F207"/>
    <mergeCell ref="G207:H207"/>
    <mergeCell ref="A205:D205"/>
    <mergeCell ref="E205:F205"/>
    <mergeCell ref="A202:D202"/>
    <mergeCell ref="E202:F202"/>
    <mergeCell ref="A203:D203"/>
  </mergeCells>
  <pageMargins left="0.31496062992125984" right="0.31496062992125984" top="1.1811023622047245" bottom="0.78740157480314965" header="0.11811023622047245" footer="0.11811023622047245"/>
  <pageSetup paperSize="9" orientation="landscape" r:id="rId1"/>
  <headerFooter>
    <oddHeader xml:space="preserve">&amp;L                                          &amp;G&amp;C
&amp;"-,Negrito"SERVIÇO PÚBLICO FEDERAL
UNIVERSIDADE FEDERAL DO OESTE DA BAHIA&amp;R  </oddHeader>
    <oddFooter>&amp;CPágina &amp;P de &amp;N</oddFooter>
  </headerFooter>
  <legacyDrawing r:id="rId2"/>
  <legacyDrawingHF r:id="rId3"/>
  <tableParts count="9">
    <tablePart r:id="rId4"/>
    <tablePart r:id="rId5"/>
    <tablePart r:id="rId6"/>
    <tablePart r:id="rId7"/>
    <tablePart r:id="rId8"/>
    <tablePart r:id="rId9"/>
    <tablePart r:id="rId10"/>
    <tablePart r:id="rId11"/>
    <tablePart r:id="rId1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F92"/>
  <sheetViews>
    <sheetView view="pageLayout" zoomScaleNormal="100" workbookViewId="0">
      <selection sqref="A1:F1"/>
    </sheetView>
  </sheetViews>
  <sheetFormatPr defaultColWidth="9.1796875" defaultRowHeight="10.5" x14ac:dyDescent="0.35"/>
  <cols>
    <col min="1" max="1" width="33.54296875" style="3" customWidth="1"/>
    <col min="2" max="2" width="13.1796875" style="3" customWidth="1"/>
    <col min="3" max="3" width="10.26953125" style="3" customWidth="1"/>
    <col min="4" max="4" width="9.453125" style="3" customWidth="1"/>
    <col min="5" max="5" width="8.81640625" style="3" customWidth="1"/>
    <col min="6" max="6" width="18" style="3" customWidth="1"/>
    <col min="7" max="16384" width="9.1796875" style="3"/>
  </cols>
  <sheetData>
    <row r="1" spans="1:6" ht="22.5" customHeight="1" x14ac:dyDescent="0.35">
      <c r="A1" s="95" t="s">
        <v>110</v>
      </c>
      <c r="B1" s="95"/>
      <c r="C1" s="95"/>
      <c r="D1" s="95"/>
      <c r="E1" s="95"/>
      <c r="F1" s="95"/>
    </row>
    <row r="2" spans="1:6" ht="4.5" customHeight="1" x14ac:dyDescent="0.35">
      <c r="A2" s="96"/>
      <c r="B2" s="96"/>
      <c r="C2" s="96"/>
      <c r="D2" s="96"/>
      <c r="E2" s="96"/>
      <c r="F2" s="96"/>
    </row>
    <row r="3" spans="1:6" ht="21" customHeight="1" x14ac:dyDescent="0.35">
      <c r="A3" s="95" t="s">
        <v>70</v>
      </c>
      <c r="B3" s="95"/>
      <c r="C3" s="95"/>
      <c r="D3" s="95"/>
      <c r="E3" s="95"/>
      <c r="F3" s="95"/>
    </row>
    <row r="4" spans="1:6" ht="39.75" customHeight="1" x14ac:dyDescent="0.35">
      <c r="A4" s="4"/>
      <c r="B4" s="4"/>
      <c r="C4" s="4"/>
      <c r="D4" s="4"/>
      <c r="E4" s="4"/>
      <c r="F4" s="4"/>
    </row>
    <row r="5" spans="1:6" ht="11.25" customHeight="1" x14ac:dyDescent="0.35">
      <c r="A5" s="97" t="s">
        <v>39</v>
      </c>
      <c r="B5" s="97"/>
      <c r="C5" s="97"/>
      <c r="D5" s="97"/>
      <c r="E5" s="97"/>
      <c r="F5" s="97"/>
    </row>
    <row r="6" spans="1:6" ht="17.25" customHeight="1" x14ac:dyDescent="0.35">
      <c r="A6" s="5" t="s">
        <v>38</v>
      </c>
      <c r="B6" s="98" t="s">
        <v>56</v>
      </c>
      <c r="C6" s="98"/>
      <c r="D6" s="98"/>
      <c r="E6" s="98"/>
      <c r="F6" s="98"/>
    </row>
    <row r="7" spans="1:6" ht="17.25" customHeight="1" x14ac:dyDescent="0.35">
      <c r="A7" s="5" t="s">
        <v>0</v>
      </c>
      <c r="B7" s="98">
        <v>22222222222</v>
      </c>
      <c r="C7" s="98"/>
      <c r="D7" s="98"/>
      <c r="E7" s="98"/>
      <c r="F7" s="98"/>
    </row>
    <row r="8" spans="1:6" ht="17.25" customHeight="1" x14ac:dyDescent="0.35">
      <c r="A8" s="5" t="s">
        <v>1</v>
      </c>
      <c r="B8" s="98" t="s">
        <v>119</v>
      </c>
      <c r="C8" s="98"/>
      <c r="D8" s="98"/>
      <c r="E8" s="98"/>
      <c r="F8" s="98"/>
    </row>
    <row r="9" spans="1:6" ht="17.25" customHeight="1" x14ac:dyDescent="0.35">
      <c r="A9" s="5" t="s">
        <v>54</v>
      </c>
      <c r="B9" s="15">
        <v>40</v>
      </c>
      <c r="C9" s="113" t="s">
        <v>55</v>
      </c>
      <c r="D9" s="114"/>
      <c r="E9" s="114"/>
      <c r="F9" s="114"/>
    </row>
    <row r="10" spans="1:6" ht="17.25" customHeight="1" x14ac:dyDescent="0.35">
      <c r="A10" s="113"/>
      <c r="B10" s="114"/>
      <c r="C10" s="114"/>
      <c r="D10" s="114"/>
      <c r="E10" s="114"/>
      <c r="F10" s="114"/>
    </row>
    <row r="11" spans="1:6" ht="17.25" customHeight="1" x14ac:dyDescent="0.35">
      <c r="A11" s="5" t="s">
        <v>50</v>
      </c>
      <c r="B11" s="118"/>
      <c r="C11" s="119"/>
      <c r="D11" s="28" t="s">
        <v>35</v>
      </c>
      <c r="E11" s="118"/>
      <c r="F11" s="119"/>
    </row>
    <row r="12" spans="1:6" ht="27" customHeight="1" x14ac:dyDescent="0.35">
      <c r="A12" s="102" t="s">
        <v>63</v>
      </c>
      <c r="B12" s="103"/>
      <c r="C12" s="12" t="s">
        <v>120</v>
      </c>
      <c r="D12" s="37"/>
      <c r="E12" s="7" t="s">
        <v>35</v>
      </c>
      <c r="F12" s="37"/>
    </row>
    <row r="13" spans="1:6" ht="17.25" customHeight="1" x14ac:dyDescent="0.35">
      <c r="A13" s="120" t="s">
        <v>40</v>
      </c>
      <c r="B13" s="121"/>
      <c r="C13" s="121"/>
      <c r="D13" s="121"/>
      <c r="E13" s="121"/>
      <c r="F13" s="122"/>
    </row>
    <row r="14" spans="1:6" ht="17.25" customHeight="1" x14ac:dyDescent="0.35">
      <c r="A14" s="110" t="s">
        <v>42</v>
      </c>
      <c r="B14" s="110"/>
      <c r="C14" s="13"/>
      <c r="D14" s="5" t="s">
        <v>2</v>
      </c>
      <c r="E14" s="13"/>
      <c r="F14" s="18"/>
    </row>
    <row r="15" spans="1:6" ht="17.25" customHeight="1" x14ac:dyDescent="0.35">
      <c r="A15" s="110" t="s">
        <v>43</v>
      </c>
      <c r="B15" s="110"/>
      <c r="C15" s="13"/>
      <c r="D15" s="5" t="s">
        <v>2</v>
      </c>
      <c r="E15" s="13"/>
      <c r="F15" s="21"/>
    </row>
    <row r="16" spans="1:6" ht="33.75" customHeight="1" thickBot="1" x14ac:dyDescent="0.4">
      <c r="A16" s="110" t="s">
        <v>41</v>
      </c>
      <c r="B16" s="110"/>
      <c r="C16" s="46" t="str">
        <f>IF(AND(B9=20,C12="SIM"),((F16*0.8)*0.75),IF(AND(B9=20,C12="NÃO"),(F16*0.8),IF(AND(B9=40,C12="SIM"),(F16*0.75),F16)))</f>
        <v/>
      </c>
      <c r="D16" s="110" t="s">
        <v>32</v>
      </c>
      <c r="E16" s="110"/>
      <c r="F16" s="26" t="str">
        <f>IF(E15="","",IF(AND(C15="A",E15="II"),45,IF(AND(C15="B",E15="I"),45,IF(AND(C15="B",E15="II"),45,IF(AND(C15="C",E15="I"),50,IF(AND(C15="C",E15="II"),50,IF(AND(C15="C",E15="III"),60,60)))))))</f>
        <v/>
      </c>
    </row>
    <row r="17" spans="1:6" ht="25.5" customHeight="1" thickBot="1" x14ac:dyDescent="0.4">
      <c r="A17" s="137" t="s">
        <v>116</v>
      </c>
      <c r="B17" s="137"/>
      <c r="C17" s="47"/>
      <c r="D17" s="116"/>
      <c r="E17" s="138"/>
      <c r="F17" s="117"/>
    </row>
    <row r="18" spans="1:6" ht="25.5" customHeight="1" x14ac:dyDescent="0.35"/>
    <row r="19" spans="1:6" ht="23.25" customHeight="1" x14ac:dyDescent="0.35">
      <c r="A19" s="142" t="s">
        <v>111</v>
      </c>
      <c r="B19" s="142"/>
      <c r="C19" s="142"/>
      <c r="D19" s="142"/>
      <c r="E19" s="142"/>
      <c r="F19" s="142"/>
    </row>
    <row r="20" spans="1:6" ht="30" customHeight="1" x14ac:dyDescent="0.35">
      <c r="A20" s="142"/>
      <c r="B20" s="142"/>
      <c r="C20" s="142"/>
      <c r="D20" s="142"/>
      <c r="E20" s="142"/>
      <c r="F20" s="142"/>
    </row>
    <row r="21" spans="1:6" s="29" customFormat="1" ht="36.75" customHeight="1" x14ac:dyDescent="0.35">
      <c r="A21" s="155" t="s">
        <v>64</v>
      </c>
      <c r="B21" s="156"/>
      <c r="C21" s="156"/>
      <c r="D21" s="157"/>
      <c r="E21" s="155" t="s">
        <v>65</v>
      </c>
      <c r="F21" s="157"/>
    </row>
    <row r="22" spans="1:6" s="29" customFormat="1" ht="44.25" customHeight="1" x14ac:dyDescent="0.35">
      <c r="A22" s="143" t="s">
        <v>8</v>
      </c>
      <c r="B22" s="144"/>
      <c r="C22" s="144"/>
      <c r="D22" s="145"/>
      <c r="E22" s="158"/>
      <c r="F22" s="159"/>
    </row>
    <row r="23" spans="1:6" s="29" customFormat="1" ht="44.25" customHeight="1" x14ac:dyDescent="0.35">
      <c r="A23" s="139" t="s">
        <v>7</v>
      </c>
      <c r="B23" s="140"/>
      <c r="C23" s="140"/>
      <c r="D23" s="141"/>
      <c r="E23" s="146"/>
      <c r="F23" s="147"/>
    </row>
    <row r="24" spans="1:6" s="29" customFormat="1" ht="44.25" customHeight="1" x14ac:dyDescent="0.35">
      <c r="A24" s="139" t="s">
        <v>9</v>
      </c>
      <c r="B24" s="140"/>
      <c r="C24" s="140"/>
      <c r="D24" s="141"/>
      <c r="E24" s="146"/>
      <c r="F24" s="147"/>
    </row>
    <row r="25" spans="1:6" s="29" customFormat="1" ht="44.25" customHeight="1" x14ac:dyDescent="0.35">
      <c r="A25" s="139" t="s">
        <v>10</v>
      </c>
      <c r="B25" s="140"/>
      <c r="C25" s="140"/>
      <c r="D25" s="141"/>
      <c r="E25" s="146"/>
      <c r="F25" s="147"/>
    </row>
    <row r="26" spans="1:6" s="29" customFormat="1" ht="44.25" customHeight="1" x14ac:dyDescent="0.35">
      <c r="A26" s="139" t="s">
        <v>67</v>
      </c>
      <c r="B26" s="140"/>
      <c r="C26" s="140"/>
      <c r="D26" s="141"/>
      <c r="E26" s="148"/>
      <c r="F26" s="149"/>
    </row>
    <row r="27" spans="1:6" s="29" customFormat="1" ht="44.25" customHeight="1" x14ac:dyDescent="0.35">
      <c r="A27" s="139" t="s">
        <v>11</v>
      </c>
      <c r="B27" s="140"/>
      <c r="C27" s="140"/>
      <c r="D27" s="141"/>
      <c r="E27" s="146"/>
      <c r="F27" s="147"/>
    </row>
    <row r="28" spans="1:6" s="29" customFormat="1" ht="44.25" customHeight="1" x14ac:dyDescent="0.35">
      <c r="A28" s="139" t="s">
        <v>12</v>
      </c>
      <c r="B28" s="140"/>
      <c r="C28" s="140"/>
      <c r="D28" s="141"/>
      <c r="E28" s="146"/>
      <c r="F28" s="147"/>
    </row>
    <row r="29" spans="1:6" s="29" customFormat="1" ht="44.25" customHeight="1" x14ac:dyDescent="0.35">
      <c r="A29" s="139" t="s">
        <v>13</v>
      </c>
      <c r="B29" s="140"/>
      <c r="C29" s="140"/>
      <c r="D29" s="141"/>
      <c r="E29" s="135"/>
      <c r="F29" s="136"/>
    </row>
    <row r="30" spans="1:6" s="29" customFormat="1" ht="44.25" customHeight="1" x14ac:dyDescent="0.35">
      <c r="A30" s="139" t="s">
        <v>14</v>
      </c>
      <c r="B30" s="140"/>
      <c r="C30" s="140"/>
      <c r="D30" s="141"/>
      <c r="E30" s="135"/>
      <c r="F30" s="136"/>
    </row>
    <row r="31" spans="1:6" s="29" customFormat="1" ht="44.25" customHeight="1" x14ac:dyDescent="0.35">
      <c r="A31" s="139" t="s">
        <v>15</v>
      </c>
      <c r="B31" s="140"/>
      <c r="C31" s="140"/>
      <c r="D31" s="141"/>
      <c r="E31" s="135"/>
      <c r="F31" s="136"/>
    </row>
    <row r="32" spans="1:6" s="29" customFormat="1" ht="44.25" customHeight="1" x14ac:dyDescent="0.35">
      <c r="A32" s="132" t="s">
        <v>118</v>
      </c>
      <c r="B32" s="133"/>
      <c r="C32" s="133"/>
      <c r="D32" s="134"/>
      <c r="E32" s="135"/>
      <c r="F32" s="136"/>
    </row>
    <row r="33" spans="1:6" s="29" customFormat="1" ht="24.75" customHeight="1" x14ac:dyDescent="0.35">
      <c r="A33" s="154" t="s">
        <v>66</v>
      </c>
      <c r="B33" s="154"/>
      <c r="C33" s="154"/>
      <c r="D33" s="154"/>
      <c r="E33" s="153">
        <f>SUM(E22:F32)</f>
        <v>0</v>
      </c>
      <c r="F33" s="153"/>
    </row>
    <row r="34" spans="1:6" s="29" customFormat="1" ht="24.75" customHeight="1" x14ac:dyDescent="0.35">
      <c r="A34" s="30"/>
    </row>
    <row r="35" spans="1:6" s="29" customFormat="1" ht="24.75" customHeight="1" x14ac:dyDescent="0.25">
      <c r="A35" s="151" t="s">
        <v>73</v>
      </c>
      <c r="B35" s="151"/>
      <c r="C35" s="151"/>
      <c r="D35" s="151"/>
      <c r="E35" s="151"/>
      <c r="F35" s="151"/>
    </row>
    <row r="36" spans="1:6" s="29" customFormat="1" ht="24.75" customHeight="1" x14ac:dyDescent="0.35"/>
    <row r="37" spans="1:6" s="29" customFormat="1" ht="18" customHeight="1" x14ac:dyDescent="0.25">
      <c r="A37" s="152" t="s">
        <v>69</v>
      </c>
      <c r="B37" s="152"/>
      <c r="C37" s="152"/>
      <c r="D37" s="152"/>
      <c r="E37" s="152"/>
      <c r="F37" s="152"/>
    </row>
    <row r="38" spans="1:6" s="29" customFormat="1" ht="24.75" customHeight="1" x14ac:dyDescent="0.25">
      <c r="A38" s="152" t="s">
        <v>72</v>
      </c>
      <c r="B38" s="152"/>
      <c r="C38" s="152"/>
      <c r="D38" s="152"/>
      <c r="E38" s="152"/>
      <c r="F38" s="152"/>
    </row>
    <row r="39" spans="1:6" s="29" customFormat="1" ht="24.75" customHeight="1" x14ac:dyDescent="0.35"/>
    <row r="40" spans="1:6" s="29" customFormat="1" ht="24.75" customHeight="1" x14ac:dyDescent="0.35">
      <c r="A40" s="1" t="s">
        <v>90</v>
      </c>
      <c r="B40" s="1"/>
    </row>
    <row r="41" spans="1:6" s="29" customFormat="1" ht="24.75" customHeight="1" x14ac:dyDescent="0.35">
      <c r="A41" s="150"/>
      <c r="B41" s="150"/>
      <c r="C41" s="150"/>
      <c r="D41" s="150"/>
      <c r="E41" s="150"/>
      <c r="F41" s="150"/>
    </row>
    <row r="42" spans="1:6" s="29" customFormat="1" ht="24.75" customHeight="1" x14ac:dyDescent="0.35">
      <c r="A42" s="150"/>
      <c r="B42" s="150"/>
      <c r="C42" s="150"/>
      <c r="D42" s="150"/>
      <c r="E42" s="150"/>
      <c r="F42" s="150"/>
    </row>
    <row r="43" spans="1:6" s="29" customFormat="1" ht="24.75" customHeight="1" x14ac:dyDescent="0.35">
      <c r="A43" s="150"/>
      <c r="B43" s="150"/>
      <c r="C43" s="150"/>
      <c r="D43" s="150"/>
      <c r="E43" s="150"/>
      <c r="F43" s="150"/>
    </row>
    <row r="44" spans="1:6" s="29" customFormat="1" ht="24.75" customHeight="1" x14ac:dyDescent="0.35">
      <c r="A44" s="150"/>
      <c r="B44" s="150"/>
      <c r="C44" s="150"/>
      <c r="D44" s="150"/>
      <c r="E44" s="150"/>
      <c r="F44" s="150"/>
    </row>
    <row r="45" spans="1:6" s="29" customFormat="1" ht="24.75" customHeight="1" x14ac:dyDescent="0.35">
      <c r="A45" s="150"/>
      <c r="B45" s="150"/>
      <c r="C45" s="150"/>
      <c r="D45" s="150"/>
      <c r="E45" s="150"/>
      <c r="F45" s="150"/>
    </row>
    <row r="46" spans="1:6" s="29" customFormat="1" ht="24.75" customHeight="1" x14ac:dyDescent="0.35">
      <c r="A46" s="150"/>
      <c r="B46" s="150"/>
      <c r="C46" s="150"/>
      <c r="D46" s="150"/>
      <c r="E46" s="150"/>
      <c r="F46" s="150"/>
    </row>
    <row r="47" spans="1:6" s="29" customFormat="1" ht="24.75" customHeight="1" x14ac:dyDescent="0.35">
      <c r="A47" s="150"/>
      <c r="B47" s="150"/>
      <c r="C47" s="150"/>
      <c r="D47" s="150"/>
      <c r="E47" s="150"/>
      <c r="F47" s="150"/>
    </row>
    <row r="48" spans="1:6" s="29" customFormat="1" ht="24.75" customHeight="1" x14ac:dyDescent="0.35">
      <c r="A48" s="150"/>
      <c r="B48" s="150"/>
      <c r="C48" s="150"/>
      <c r="D48" s="150"/>
      <c r="E48" s="150"/>
      <c r="F48" s="150"/>
    </row>
    <row r="49" spans="1:6" s="29" customFormat="1" ht="24.75" customHeight="1" x14ac:dyDescent="0.35">
      <c r="A49" s="150"/>
      <c r="B49" s="150"/>
      <c r="C49" s="150"/>
      <c r="D49" s="150"/>
      <c r="E49" s="150"/>
      <c r="F49" s="150"/>
    </row>
    <row r="50" spans="1:6" s="29" customFormat="1" ht="24.75" customHeight="1" x14ac:dyDescent="0.35">
      <c r="A50" s="150"/>
      <c r="B50" s="150"/>
      <c r="C50" s="150"/>
      <c r="D50" s="150"/>
      <c r="E50" s="150"/>
      <c r="F50" s="150"/>
    </row>
    <row r="51" spans="1:6" s="29" customFormat="1" ht="24.75" customHeight="1" x14ac:dyDescent="0.35">
      <c r="A51" s="150"/>
      <c r="B51" s="150"/>
      <c r="C51" s="150"/>
      <c r="D51" s="150"/>
      <c r="E51" s="150"/>
      <c r="F51" s="150"/>
    </row>
    <row r="52" spans="1:6" s="29" customFormat="1" ht="24.75" customHeight="1" x14ac:dyDescent="0.35">
      <c r="A52" s="150"/>
      <c r="B52" s="150"/>
      <c r="C52" s="150"/>
      <c r="D52" s="150"/>
      <c r="E52" s="150"/>
      <c r="F52" s="150"/>
    </row>
    <row r="53" spans="1:6" s="29" customFormat="1" ht="24.75" customHeight="1" x14ac:dyDescent="0.35">
      <c r="A53" s="150"/>
      <c r="B53" s="150"/>
      <c r="C53" s="150"/>
      <c r="D53" s="150"/>
      <c r="E53" s="150"/>
      <c r="F53" s="150"/>
    </row>
    <row r="54" spans="1:6" s="29" customFormat="1" ht="24.75" customHeight="1" x14ac:dyDescent="0.35">
      <c r="A54" s="150"/>
      <c r="B54" s="150"/>
      <c r="C54" s="150"/>
      <c r="D54" s="150"/>
      <c r="E54" s="150"/>
      <c r="F54" s="150"/>
    </row>
    <row r="55" spans="1:6" s="29" customFormat="1" ht="24.75" customHeight="1" x14ac:dyDescent="0.35">
      <c r="A55" s="150"/>
      <c r="B55" s="150"/>
      <c r="C55" s="150"/>
      <c r="D55" s="150"/>
      <c r="E55" s="150"/>
      <c r="F55" s="150"/>
    </row>
    <row r="56" spans="1:6" s="29" customFormat="1" ht="24.75" customHeight="1" x14ac:dyDescent="0.35">
      <c r="A56" s="150"/>
      <c r="B56" s="150"/>
      <c r="C56" s="150"/>
      <c r="D56" s="150"/>
      <c r="E56" s="150"/>
      <c r="F56" s="150"/>
    </row>
    <row r="57" spans="1:6" s="29" customFormat="1" ht="24.75" customHeight="1" x14ac:dyDescent="0.35">
      <c r="A57" s="150"/>
      <c r="B57" s="150"/>
      <c r="C57" s="150"/>
      <c r="D57" s="150"/>
      <c r="E57" s="150"/>
      <c r="F57" s="150"/>
    </row>
    <row r="58" spans="1:6" s="29" customFormat="1" ht="24.75" customHeight="1" x14ac:dyDescent="0.35"/>
    <row r="59" spans="1:6" s="29" customFormat="1" ht="24.75" customHeight="1" x14ac:dyDescent="0.35"/>
    <row r="60" spans="1:6" s="29" customFormat="1" ht="24.75" customHeight="1" x14ac:dyDescent="0.35"/>
    <row r="61" spans="1:6" s="29" customFormat="1" ht="24.75" customHeight="1" x14ac:dyDescent="0.35"/>
    <row r="62" spans="1:6" s="29" customFormat="1" ht="24.75" customHeight="1" x14ac:dyDescent="0.35"/>
    <row r="63" spans="1:6" s="29" customFormat="1" ht="24.75" customHeight="1" x14ac:dyDescent="0.35"/>
    <row r="64" spans="1:6" s="29" customFormat="1" ht="24.75" customHeight="1" x14ac:dyDescent="0.35"/>
    <row r="65" s="29" customFormat="1" ht="24.75" customHeight="1" x14ac:dyDescent="0.35"/>
    <row r="66" s="29" customFormat="1" ht="24.75" customHeight="1" x14ac:dyDescent="0.35"/>
    <row r="67" s="29" customFormat="1" ht="24.75" customHeight="1" x14ac:dyDescent="0.35"/>
    <row r="68" s="29" customFormat="1" ht="24.75" customHeight="1" x14ac:dyDescent="0.35"/>
    <row r="69" s="29" customFormat="1" ht="24.75" customHeight="1" x14ac:dyDescent="0.35"/>
    <row r="70" s="29" customFormat="1" ht="24.75" customHeight="1" x14ac:dyDescent="0.35"/>
    <row r="71" s="29" customFormat="1" ht="24.75" customHeight="1" x14ac:dyDescent="0.35"/>
    <row r="72" s="29" customFormat="1" ht="24.75" customHeight="1" x14ac:dyDescent="0.35"/>
    <row r="73" s="29" customFormat="1" ht="24.75" customHeight="1" x14ac:dyDescent="0.35"/>
    <row r="74" s="29" customFormat="1" ht="24.75" customHeight="1" x14ac:dyDescent="0.35"/>
    <row r="75" s="29" customFormat="1" ht="24.75" customHeight="1" x14ac:dyDescent="0.35"/>
    <row r="76" s="29" customFormat="1" ht="24.75" customHeight="1" x14ac:dyDescent="0.35"/>
    <row r="77" s="29" customFormat="1" ht="24.75" customHeight="1" x14ac:dyDescent="0.35"/>
    <row r="78" s="29" customFormat="1" ht="24.75" customHeight="1" x14ac:dyDescent="0.35"/>
    <row r="79" s="29" customFormat="1" ht="24.75" customHeight="1" x14ac:dyDescent="0.35"/>
    <row r="80" s="29" customFormat="1" ht="24.75" customHeight="1" x14ac:dyDescent="0.35"/>
    <row r="81" s="29" customFormat="1" ht="24.75" customHeight="1" x14ac:dyDescent="0.35"/>
    <row r="82" s="29" customFormat="1" ht="24.75" customHeight="1" x14ac:dyDescent="0.35"/>
    <row r="83" s="29" customFormat="1" ht="24.75" customHeight="1" x14ac:dyDescent="0.35"/>
    <row r="84" s="29" customFormat="1" ht="24.75" customHeight="1" x14ac:dyDescent="0.35"/>
    <row r="85" s="29" customFormat="1" ht="24.75" customHeight="1" x14ac:dyDescent="0.35"/>
    <row r="86" s="29" customFormat="1" ht="24.75" customHeight="1" x14ac:dyDescent="0.35"/>
    <row r="87" s="29" customFormat="1" ht="24.75" customHeight="1" x14ac:dyDescent="0.35"/>
    <row r="88" s="29" customFormat="1" ht="24.75" customHeight="1" x14ac:dyDescent="0.35"/>
    <row r="89" s="29" customFormat="1" ht="24.75" customHeight="1" x14ac:dyDescent="0.35"/>
    <row r="90" s="29" customFormat="1" ht="24.75" customHeight="1" x14ac:dyDescent="0.35"/>
    <row r="91" s="29" customFormat="1" ht="24.75" customHeight="1" x14ac:dyDescent="0.35"/>
    <row r="92" s="29" customFormat="1" ht="24.75" customHeight="1" x14ac:dyDescent="0.35"/>
  </sheetData>
  <sheetProtection selectLockedCells="1"/>
  <mergeCells count="50">
    <mergeCell ref="A41:F57"/>
    <mergeCell ref="A35:F35"/>
    <mergeCell ref="A37:F37"/>
    <mergeCell ref="A12:B12"/>
    <mergeCell ref="A38:F38"/>
    <mergeCell ref="E29:F29"/>
    <mergeCell ref="E30:F30"/>
    <mergeCell ref="E31:F31"/>
    <mergeCell ref="E33:F33"/>
    <mergeCell ref="A33:D33"/>
    <mergeCell ref="A13:F13"/>
    <mergeCell ref="A31:D31"/>
    <mergeCell ref="A21:D21"/>
    <mergeCell ref="E21:F21"/>
    <mergeCell ref="E22:F22"/>
    <mergeCell ref="E23:F23"/>
    <mergeCell ref="A27:D27"/>
    <mergeCell ref="A28:D28"/>
    <mergeCell ref="A29:D29"/>
    <mergeCell ref="E24:F24"/>
    <mergeCell ref="E25:F25"/>
    <mergeCell ref="E26:F26"/>
    <mergeCell ref="E27:F27"/>
    <mergeCell ref="E28:F28"/>
    <mergeCell ref="A22:D22"/>
    <mergeCell ref="A23:D23"/>
    <mergeCell ref="A24:D24"/>
    <mergeCell ref="A25:D25"/>
    <mergeCell ref="A26:D26"/>
    <mergeCell ref="A1:F1"/>
    <mergeCell ref="A2:F2"/>
    <mergeCell ref="A3:F3"/>
    <mergeCell ref="A5:F5"/>
    <mergeCell ref="B6:F6"/>
    <mergeCell ref="A32:D32"/>
    <mergeCell ref="E32:F32"/>
    <mergeCell ref="A17:B17"/>
    <mergeCell ref="D17:F17"/>
    <mergeCell ref="B7:F7"/>
    <mergeCell ref="B8:F8"/>
    <mergeCell ref="A14:B14"/>
    <mergeCell ref="A15:B15"/>
    <mergeCell ref="A16:B16"/>
    <mergeCell ref="D16:E16"/>
    <mergeCell ref="C9:F9"/>
    <mergeCell ref="A10:F10"/>
    <mergeCell ref="B11:C11"/>
    <mergeCell ref="E11:F11"/>
    <mergeCell ref="A30:D30"/>
    <mergeCell ref="A19:F20"/>
  </mergeCells>
  <pageMargins left="0.70866141732283472" right="0.11811023622047245" top="0.98425196850393704" bottom="0.59055118110236227" header="0.19685039370078741" footer="0.11811023622047245"/>
  <pageSetup paperSize="9" orientation="portrait" r:id="rId1"/>
  <headerFooter>
    <oddHeader>&amp;L                           &amp;G&amp;C&amp;"-,Negrito"SERVIÇO PÚBLICO FEDERAL
UNIVERSIDADE FEDERAL DO OESTE DA BAHIA</oddHead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2:L38"/>
  <sheetViews>
    <sheetView view="pageLayout" zoomScaleNormal="100" workbookViewId="0"/>
  </sheetViews>
  <sheetFormatPr defaultRowHeight="14.5" x14ac:dyDescent="0.35"/>
  <cols>
    <col min="1" max="1" width="6" customWidth="1"/>
    <col min="2" max="2" width="5.1796875" customWidth="1"/>
    <col min="3" max="3" width="3.1796875" customWidth="1"/>
    <col min="4" max="4" width="10.7265625" customWidth="1"/>
    <col min="5" max="5" width="12.453125" customWidth="1"/>
    <col min="6" max="6" width="5.1796875" customWidth="1"/>
    <col min="7" max="7" width="8.81640625" customWidth="1"/>
    <col min="8" max="8" width="5.7265625" customWidth="1"/>
    <col min="9" max="9" width="9.7265625" customWidth="1"/>
    <col min="11" max="11" width="10" customWidth="1"/>
    <col min="12" max="12" width="13.453125" customWidth="1"/>
  </cols>
  <sheetData>
    <row r="2" spans="1:12" x14ac:dyDescent="0.35">
      <c r="B2" s="33" t="s">
        <v>74</v>
      </c>
      <c r="E2" s="184"/>
      <c r="F2" s="184"/>
    </row>
    <row r="4" spans="1:12" x14ac:dyDescent="0.35">
      <c r="B4" s="33" t="s">
        <v>75</v>
      </c>
      <c r="E4" s="166" t="s">
        <v>121</v>
      </c>
      <c r="F4" s="166"/>
      <c r="G4" s="166"/>
      <c r="H4" s="166"/>
      <c r="I4" s="166"/>
      <c r="J4" s="166"/>
    </row>
    <row r="5" spans="1:12" x14ac:dyDescent="0.35">
      <c r="B5" s="33" t="s">
        <v>76</v>
      </c>
      <c r="E5" s="166"/>
      <c r="F5" s="166"/>
      <c r="G5" s="166"/>
      <c r="H5" s="166"/>
      <c r="I5" s="166"/>
      <c r="J5" s="166"/>
    </row>
    <row r="6" spans="1:12" x14ac:dyDescent="0.35">
      <c r="B6" s="33" t="s">
        <v>77</v>
      </c>
      <c r="E6" s="166" t="s">
        <v>122</v>
      </c>
      <c r="F6" s="166"/>
      <c r="G6" s="166"/>
      <c r="H6" s="166"/>
      <c r="I6" s="166"/>
      <c r="J6" s="166"/>
    </row>
    <row r="8" spans="1:12" x14ac:dyDescent="0.35">
      <c r="A8" s="193"/>
      <c r="B8" s="161" t="s">
        <v>78</v>
      </c>
      <c r="C8" s="161"/>
      <c r="D8" s="161"/>
      <c r="E8" s="166"/>
      <c r="F8" s="166"/>
      <c r="G8" s="166"/>
      <c r="H8" s="166"/>
      <c r="I8" s="166"/>
      <c r="J8" s="166"/>
    </row>
    <row r="9" spans="1:12" x14ac:dyDescent="0.35">
      <c r="A9" s="193"/>
      <c r="B9" s="161" t="s">
        <v>388</v>
      </c>
      <c r="C9" s="161"/>
      <c r="D9" s="161"/>
      <c r="E9" t="s">
        <v>389</v>
      </c>
      <c r="F9" s="184" t="s">
        <v>391</v>
      </c>
      <c r="G9" s="184"/>
      <c r="H9" s="62" t="s">
        <v>390</v>
      </c>
      <c r="I9" s="166"/>
      <c r="J9" s="166"/>
    </row>
    <row r="10" spans="1:12" x14ac:dyDescent="0.35">
      <c r="A10" s="33"/>
    </row>
    <row r="11" spans="1:12" x14ac:dyDescent="0.35">
      <c r="B11" s="183" t="s">
        <v>115</v>
      </c>
      <c r="C11" s="183"/>
      <c r="D11" s="183"/>
      <c r="E11" s="183"/>
      <c r="F11" s="183"/>
      <c r="G11" s="183"/>
      <c r="H11" s="183"/>
      <c r="I11" s="183"/>
      <c r="J11" s="183"/>
      <c r="K11" s="183"/>
      <c r="L11" s="183"/>
    </row>
    <row r="13" spans="1:12" x14ac:dyDescent="0.35">
      <c r="A13" s="182"/>
      <c r="B13" s="183" t="s">
        <v>382</v>
      </c>
      <c r="C13" s="183"/>
      <c r="D13" s="183"/>
      <c r="E13" s="183"/>
      <c r="F13" s="183"/>
      <c r="G13" s="189"/>
      <c r="H13" s="189"/>
      <c r="I13" s="189"/>
      <c r="J13" s="189"/>
      <c r="K13" s="189"/>
      <c r="L13" s="189"/>
    </row>
    <row r="14" spans="1:12" x14ac:dyDescent="0.35">
      <c r="A14" s="182"/>
      <c r="B14" s="183" t="s">
        <v>383</v>
      </c>
      <c r="C14" s="183"/>
      <c r="D14" s="183"/>
      <c r="E14" s="183"/>
      <c r="F14" s="183"/>
      <c r="G14" s="183"/>
      <c r="H14" s="183"/>
      <c r="I14" s="183"/>
      <c r="J14" s="183"/>
      <c r="K14" s="183"/>
      <c r="L14" s="183"/>
    </row>
    <row r="15" spans="1:12" x14ac:dyDescent="0.35">
      <c r="A15" s="166"/>
      <c r="B15" s="166"/>
      <c r="C15" s="166"/>
      <c r="D15" s="183" t="s">
        <v>79</v>
      </c>
      <c r="E15" s="183"/>
      <c r="F15" s="183"/>
      <c r="G15" s="183"/>
      <c r="H15" s="183"/>
      <c r="I15" s="183"/>
      <c r="J15" s="183"/>
      <c r="K15" s="183"/>
      <c r="L15" s="183"/>
    </row>
    <row r="16" spans="1:12" ht="14.5" customHeight="1" x14ac:dyDescent="0.35">
      <c r="A16" s="182"/>
      <c r="B16" s="183" t="s">
        <v>384</v>
      </c>
      <c r="C16" s="183"/>
      <c r="D16" s="183"/>
      <c r="E16" s="183"/>
      <c r="F16" s="34"/>
      <c r="G16" t="s">
        <v>81</v>
      </c>
    </row>
    <row r="17" spans="1:12" ht="14.5" customHeight="1" x14ac:dyDescent="0.35">
      <c r="A17" s="182"/>
      <c r="B17" s="183" t="s">
        <v>385</v>
      </c>
      <c r="C17" s="183"/>
      <c r="D17" s="183"/>
      <c r="E17" s="183"/>
      <c r="F17" s="183"/>
      <c r="G17" s="183"/>
      <c r="H17" s="183"/>
      <c r="I17" s="183"/>
      <c r="J17" s="183"/>
      <c r="K17" s="183"/>
      <c r="L17" s="35"/>
    </row>
    <row r="18" spans="1:12" ht="14.5" customHeight="1" x14ac:dyDescent="0.35">
      <c r="A18" s="31" t="s">
        <v>35</v>
      </c>
      <c r="B18" s="167"/>
      <c r="C18" s="167"/>
      <c r="D18" s="167"/>
      <c r="E18" s="183" t="s">
        <v>83</v>
      </c>
      <c r="F18" s="183"/>
      <c r="G18" s="183"/>
      <c r="H18" s="183"/>
      <c r="I18" s="183"/>
      <c r="J18" s="183"/>
      <c r="K18" s="34"/>
      <c r="L18" t="s">
        <v>80</v>
      </c>
    </row>
    <row r="19" spans="1:12" ht="15" customHeight="1" x14ac:dyDescent="0.35">
      <c r="A19" s="190"/>
      <c r="B19" s="192" t="s">
        <v>386</v>
      </c>
      <c r="C19" s="192"/>
      <c r="D19" s="192"/>
      <c r="E19" s="192"/>
      <c r="F19" s="192"/>
      <c r="G19" s="192"/>
      <c r="H19" s="192"/>
      <c r="I19" s="192"/>
      <c r="J19" s="192"/>
      <c r="K19" s="192"/>
      <c r="L19" s="188"/>
    </row>
    <row r="20" spans="1:12" x14ac:dyDescent="0.35">
      <c r="A20" s="191" t="s">
        <v>387</v>
      </c>
      <c r="B20" s="191"/>
      <c r="C20" s="191"/>
      <c r="D20" s="191"/>
      <c r="E20" s="191"/>
      <c r="F20" s="191"/>
      <c r="G20" s="191"/>
      <c r="H20" s="191"/>
      <c r="I20" s="191"/>
      <c r="J20" s="191"/>
      <c r="K20" s="191"/>
      <c r="L20" s="191"/>
    </row>
    <row r="21" spans="1:12" x14ac:dyDescent="0.35">
      <c r="A21" s="185"/>
      <c r="B21" s="185"/>
      <c r="C21" s="185"/>
      <c r="D21" s="62" t="s">
        <v>32</v>
      </c>
      <c r="E21" s="166" t="s">
        <v>82</v>
      </c>
      <c r="F21" s="166"/>
      <c r="G21" s="166"/>
      <c r="H21" s="166"/>
      <c r="I21" s="166"/>
      <c r="J21" s="166"/>
      <c r="K21" s="166"/>
      <c r="L21" s="166"/>
    </row>
    <row r="22" spans="1:12" ht="14.5" customHeight="1" x14ac:dyDescent="0.35">
      <c r="A22" s="186" t="s">
        <v>379</v>
      </c>
      <c r="B22" s="187" t="s">
        <v>381</v>
      </c>
      <c r="C22" s="187"/>
      <c r="D22" s="187"/>
      <c r="E22" s="187"/>
      <c r="F22" s="187"/>
      <c r="G22" s="187"/>
      <c r="H22" s="165"/>
      <c r="I22" s="165"/>
      <c r="J22" s="165"/>
      <c r="K22" s="165"/>
      <c r="L22" s="165"/>
    </row>
    <row r="23" spans="1:12" ht="14.5" customHeight="1" x14ac:dyDescent="0.35">
      <c r="A23" s="164"/>
      <c r="B23" s="164"/>
      <c r="C23" t="s">
        <v>86</v>
      </c>
      <c r="D23" s="188"/>
      <c r="E23" s="160" t="s">
        <v>84</v>
      </c>
      <c r="F23" s="160"/>
      <c r="G23" s="160"/>
      <c r="H23" s="164"/>
      <c r="I23" s="164"/>
      <c r="J23" s="182" t="s">
        <v>85</v>
      </c>
      <c r="K23" s="182"/>
      <c r="L23" s="188"/>
    </row>
    <row r="24" spans="1:12" x14ac:dyDescent="0.35">
      <c r="A24" t="s">
        <v>380</v>
      </c>
      <c r="E24" s="164"/>
      <c r="F24" s="164"/>
      <c r="G24" s="62" t="s">
        <v>35</v>
      </c>
      <c r="H24" s="164"/>
      <c r="I24" s="164"/>
      <c r="J24" t="s">
        <v>80</v>
      </c>
    </row>
    <row r="26" spans="1:12" x14ac:dyDescent="0.35">
      <c r="B26" t="s">
        <v>87</v>
      </c>
    </row>
    <row r="28" spans="1:12" x14ac:dyDescent="0.35">
      <c r="A28" s="166" t="s">
        <v>88</v>
      </c>
      <c r="B28" s="166"/>
      <c r="C28" s="166"/>
      <c r="D28" s="166"/>
      <c r="E28" s="166"/>
      <c r="F28" s="166"/>
      <c r="G28" s="166"/>
      <c r="H28" s="166"/>
      <c r="I28" s="166"/>
      <c r="J28" s="166"/>
      <c r="K28" s="166"/>
      <c r="L28" s="166"/>
    </row>
    <row r="29" spans="1:12" x14ac:dyDescent="0.35">
      <c r="A29" s="160"/>
      <c r="B29" s="160"/>
      <c r="C29" s="160"/>
      <c r="D29" s="160"/>
      <c r="E29" s="160"/>
      <c r="F29" s="160"/>
      <c r="G29" s="160"/>
      <c r="H29" s="160"/>
      <c r="I29" s="160"/>
      <c r="J29" s="160"/>
      <c r="K29" s="160"/>
      <c r="L29" s="160"/>
    </row>
    <row r="31" spans="1:12" x14ac:dyDescent="0.35">
      <c r="D31" t="s">
        <v>89</v>
      </c>
      <c r="F31" s="160"/>
      <c r="G31" s="160"/>
      <c r="H31" s="160"/>
      <c r="I31" s="160"/>
      <c r="J31" s="160"/>
    </row>
    <row r="32" spans="1:12" ht="14.25" customHeight="1" x14ac:dyDescent="0.35">
      <c r="E32" s="32"/>
      <c r="F32" s="162"/>
      <c r="G32" s="163"/>
      <c r="H32" s="163"/>
      <c r="I32" s="163"/>
      <c r="J32" s="163"/>
    </row>
    <row r="33" spans="6:10" x14ac:dyDescent="0.35">
      <c r="F33" s="160"/>
      <c r="G33" s="160"/>
      <c r="H33" s="160"/>
      <c r="I33" s="160"/>
      <c r="J33" s="160"/>
    </row>
    <row r="34" spans="6:10" x14ac:dyDescent="0.35">
      <c r="F34" s="160"/>
      <c r="G34" s="160"/>
      <c r="H34" s="160"/>
      <c r="I34" s="160"/>
      <c r="J34" s="160"/>
    </row>
    <row r="35" spans="6:10" x14ac:dyDescent="0.35">
      <c r="F35" s="160"/>
      <c r="G35" s="160"/>
      <c r="H35" s="160"/>
      <c r="I35" s="160"/>
      <c r="J35" s="160"/>
    </row>
    <row r="36" spans="6:10" x14ac:dyDescent="0.35">
      <c r="F36" s="160"/>
      <c r="G36" s="160"/>
      <c r="H36" s="160"/>
      <c r="I36" s="160"/>
      <c r="J36" s="160"/>
    </row>
    <row r="37" spans="6:10" x14ac:dyDescent="0.35">
      <c r="F37" s="160"/>
      <c r="G37" s="160"/>
      <c r="H37" s="160"/>
      <c r="I37" s="160"/>
      <c r="J37" s="160"/>
    </row>
    <row r="38" spans="6:10" x14ac:dyDescent="0.35">
      <c r="F38" s="160"/>
      <c r="G38" s="160"/>
      <c r="H38" s="160"/>
      <c r="I38" s="160"/>
      <c r="J38" s="160"/>
    </row>
  </sheetData>
  <sheetProtection selectLockedCells="1"/>
  <mergeCells count="40">
    <mergeCell ref="E2:F2"/>
    <mergeCell ref="E8:J8"/>
    <mergeCell ref="B8:D8"/>
    <mergeCell ref="B9:D9"/>
    <mergeCell ref="I9:J9"/>
    <mergeCell ref="F9:G9"/>
    <mergeCell ref="A20:L20"/>
    <mergeCell ref="B19:K19"/>
    <mergeCell ref="B22:G22"/>
    <mergeCell ref="E6:J6"/>
    <mergeCell ref="B11:L11"/>
    <mergeCell ref="D15:L15"/>
    <mergeCell ref="H23:I23"/>
    <mergeCell ref="E24:F24"/>
    <mergeCell ref="H24:I24"/>
    <mergeCell ref="G13:L13"/>
    <mergeCell ref="B13:F13"/>
    <mergeCell ref="B14:L14"/>
    <mergeCell ref="B16:E16"/>
    <mergeCell ref="B17:K17"/>
    <mergeCell ref="E4:J4"/>
    <mergeCell ref="E5:J5"/>
    <mergeCell ref="F35:J35"/>
    <mergeCell ref="A28:L28"/>
    <mergeCell ref="A15:C15"/>
    <mergeCell ref="E18:J18"/>
    <mergeCell ref="B18:D18"/>
    <mergeCell ref="E21:L21"/>
    <mergeCell ref="A21:C21"/>
    <mergeCell ref="F36:J36"/>
    <mergeCell ref="F37:J37"/>
    <mergeCell ref="F38:J38"/>
    <mergeCell ref="E23:G23"/>
    <mergeCell ref="F33:J33"/>
    <mergeCell ref="F31:J31"/>
    <mergeCell ref="F32:J32"/>
    <mergeCell ref="F34:J34"/>
    <mergeCell ref="A29:L29"/>
    <mergeCell ref="A23:B23"/>
    <mergeCell ref="H22:L22"/>
  </mergeCells>
  <pageMargins left="0.511811024" right="0.511811024" top="0.96979166666666672" bottom="0.78740157499999996" header="0.31496062000000002" footer="0.31496062000000002"/>
  <pageSetup paperSize="9" scale="93" fitToHeight="0" orientation="portrait" r:id="rId1"/>
  <headerFooter>
    <oddHeader xml:space="preserve">&amp;L                          &amp;G&amp;C&amp;"-,Negrito"SERVIÇO PÚBLICO FEDERAL
UNIVERSIDADE FEDERAL DO OESTE DA BAHIA
</oddHeader>
  </headerFooter>
  <drawing r:id="rId2"/>
  <legacy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6566C-2C35-4427-97A1-6C83EC495D90}">
  <sheetPr>
    <tabColor rgb="FF00B0F0"/>
  </sheetPr>
  <dimension ref="A1:H187"/>
  <sheetViews>
    <sheetView view="pageLayout" zoomScaleNormal="120" workbookViewId="0">
      <selection sqref="A1:H1"/>
    </sheetView>
  </sheetViews>
  <sheetFormatPr defaultColWidth="9.1796875" defaultRowHeight="10.5" x14ac:dyDescent="0.35"/>
  <cols>
    <col min="1" max="1" width="30.26953125" style="3" customWidth="1"/>
    <col min="2" max="2" width="15.453125" style="3" customWidth="1"/>
    <col min="3" max="3" width="10.26953125" style="3" customWidth="1"/>
    <col min="4" max="4" width="13" style="3" customWidth="1"/>
    <col min="5" max="5" width="8.81640625" style="3" customWidth="1"/>
    <col min="6" max="6" width="23.7265625" style="3" customWidth="1"/>
    <col min="7" max="7" width="11.7265625" style="3" customWidth="1"/>
    <col min="8" max="8" width="27.26953125" style="3" customWidth="1"/>
    <col min="9" max="16384" width="9.1796875" style="3"/>
  </cols>
  <sheetData>
    <row r="1" spans="1:8" ht="22.5" customHeight="1" x14ac:dyDescent="0.35">
      <c r="A1" s="95" t="s">
        <v>48</v>
      </c>
      <c r="B1" s="95"/>
      <c r="C1" s="95"/>
      <c r="D1" s="95"/>
      <c r="E1" s="95"/>
      <c r="F1" s="95"/>
      <c r="G1" s="95"/>
      <c r="H1" s="95"/>
    </row>
    <row r="2" spans="1:8" ht="4.5" customHeight="1" x14ac:dyDescent="0.35">
      <c r="A2" s="96"/>
      <c r="B2" s="96"/>
      <c r="C2" s="96"/>
      <c r="D2" s="96"/>
      <c r="E2" s="96"/>
      <c r="F2" s="96"/>
      <c r="G2" s="96"/>
      <c r="H2" s="96"/>
    </row>
    <row r="3" spans="1:8" ht="21" customHeight="1" x14ac:dyDescent="0.35">
      <c r="A3" s="95" t="s">
        <v>46</v>
      </c>
      <c r="B3" s="95"/>
      <c r="C3" s="95"/>
      <c r="D3" s="95"/>
      <c r="E3" s="95"/>
      <c r="F3" s="95"/>
      <c r="G3" s="95"/>
      <c r="H3" s="95"/>
    </row>
    <row r="4" spans="1:8" ht="39.75" customHeight="1" x14ac:dyDescent="0.35">
      <c r="A4" s="4"/>
      <c r="B4" s="4"/>
      <c r="C4" s="4"/>
      <c r="D4" s="4"/>
      <c r="E4" s="4"/>
      <c r="F4" s="4"/>
      <c r="G4" s="4"/>
      <c r="H4" s="4"/>
    </row>
    <row r="5" spans="1:8" ht="11.25" customHeight="1" x14ac:dyDescent="0.35">
      <c r="A5" s="97" t="s">
        <v>39</v>
      </c>
      <c r="B5" s="97"/>
      <c r="C5" s="97"/>
      <c r="D5" s="97"/>
      <c r="E5" s="97"/>
      <c r="F5" s="97"/>
      <c r="G5" s="97"/>
      <c r="H5" s="97"/>
    </row>
    <row r="6" spans="1:8" ht="17.25" customHeight="1" x14ac:dyDescent="0.35">
      <c r="A6" s="5" t="s">
        <v>38</v>
      </c>
      <c r="B6" s="98" t="s">
        <v>56</v>
      </c>
      <c r="C6" s="98"/>
      <c r="D6" s="98"/>
      <c r="E6" s="98"/>
      <c r="F6" s="98"/>
      <c r="G6" s="104"/>
      <c r="H6" s="105"/>
    </row>
    <row r="7" spans="1:8" ht="17.25" customHeight="1" x14ac:dyDescent="0.35">
      <c r="A7" s="5" t="s">
        <v>0</v>
      </c>
      <c r="B7" s="98">
        <v>222222222</v>
      </c>
      <c r="C7" s="98"/>
      <c r="D7" s="98"/>
      <c r="E7" s="98"/>
      <c r="F7" s="98"/>
      <c r="G7" s="106"/>
      <c r="H7" s="107"/>
    </row>
    <row r="8" spans="1:8" ht="17.25" customHeight="1" x14ac:dyDescent="0.35">
      <c r="A8" s="5" t="s">
        <v>1</v>
      </c>
      <c r="B8" s="98" t="s">
        <v>119</v>
      </c>
      <c r="C8" s="98"/>
      <c r="D8" s="98"/>
      <c r="E8" s="98"/>
      <c r="F8" s="98"/>
      <c r="G8" s="108"/>
      <c r="H8" s="109"/>
    </row>
    <row r="9" spans="1:8" ht="17.25" customHeight="1" x14ac:dyDescent="0.35">
      <c r="A9" s="5" t="s">
        <v>54</v>
      </c>
      <c r="B9" s="123">
        <v>40</v>
      </c>
      <c r="C9" s="124"/>
      <c r="D9" s="51"/>
      <c r="E9" s="51"/>
      <c r="F9" s="51"/>
      <c r="G9" s="16"/>
      <c r="H9" s="17"/>
    </row>
    <row r="10" spans="1:8" ht="17.25" customHeight="1" x14ac:dyDescent="0.35">
      <c r="A10" s="113"/>
      <c r="B10" s="114"/>
      <c r="C10" s="114"/>
      <c r="D10" s="114"/>
      <c r="E10" s="114"/>
      <c r="F10" s="114"/>
      <c r="G10" s="114"/>
      <c r="H10" s="115"/>
    </row>
    <row r="11" spans="1:8" ht="17.25" customHeight="1" x14ac:dyDescent="0.35">
      <c r="A11" s="5" t="s">
        <v>50</v>
      </c>
      <c r="B11" s="118">
        <v>41937</v>
      </c>
      <c r="C11" s="119"/>
      <c r="D11" s="14" t="s">
        <v>35</v>
      </c>
      <c r="E11" s="118">
        <v>42668</v>
      </c>
      <c r="F11" s="119"/>
      <c r="G11" s="116"/>
      <c r="H11" s="117"/>
    </row>
    <row r="12" spans="1:8" ht="31.5" customHeight="1" x14ac:dyDescent="0.35">
      <c r="A12" s="102" t="s">
        <v>63</v>
      </c>
      <c r="B12" s="103"/>
      <c r="C12" s="12" t="s">
        <v>124</v>
      </c>
      <c r="D12" s="37"/>
      <c r="E12" s="7" t="s">
        <v>35</v>
      </c>
      <c r="F12" s="37"/>
      <c r="G12" s="6"/>
      <c r="H12" s="6"/>
    </row>
    <row r="13" spans="1:8" ht="17.25" customHeight="1" x14ac:dyDescent="0.35">
      <c r="A13" s="120" t="s">
        <v>40</v>
      </c>
      <c r="B13" s="121"/>
      <c r="C13" s="121"/>
      <c r="D13" s="121"/>
      <c r="E13" s="121"/>
      <c r="F13" s="121"/>
      <c r="G13" s="121"/>
      <c r="H13" s="122"/>
    </row>
    <row r="14" spans="1:8" ht="17.25" customHeight="1" x14ac:dyDescent="0.35">
      <c r="A14" s="110" t="s">
        <v>42</v>
      </c>
      <c r="B14" s="110"/>
      <c r="C14" s="13" t="s">
        <v>125</v>
      </c>
      <c r="D14" s="5" t="s">
        <v>2</v>
      </c>
      <c r="E14" s="13" t="s">
        <v>61</v>
      </c>
      <c r="F14" s="18"/>
      <c r="G14" s="19"/>
      <c r="H14" s="20"/>
    </row>
    <row r="15" spans="1:8" ht="17.25" customHeight="1" x14ac:dyDescent="0.35">
      <c r="A15" s="110" t="s">
        <v>43</v>
      </c>
      <c r="B15" s="110"/>
      <c r="C15" s="13" t="s">
        <v>62</v>
      </c>
      <c r="D15" s="5" t="s">
        <v>2</v>
      </c>
      <c r="E15" s="13" t="s">
        <v>36</v>
      </c>
      <c r="F15" s="21"/>
      <c r="G15" s="22"/>
      <c r="H15" s="23"/>
    </row>
    <row r="16" spans="1:8" ht="33.75" customHeight="1" x14ac:dyDescent="0.35">
      <c r="A16" s="110" t="s">
        <v>41</v>
      </c>
      <c r="B16" s="110"/>
      <c r="C16" s="2">
        <f>IF(AND(B9=20,C12="SIM"),((F16*0.5)*0.75),IF(AND(B9=20,C12="NÃO"),(F16*0.5),IF(C12="sim",(F16*0.75),F16)))</f>
        <v>52.5</v>
      </c>
      <c r="D16" s="110" t="s">
        <v>32</v>
      </c>
      <c r="E16" s="110"/>
      <c r="F16" s="26">
        <f>IF(AND(C15="D",E15="I"),70,IF(AND(C15="D",E15="II"),70,IF(AND(C15="D",E15="III"),80,IF(AND(C15="D",E15="IV"),80,IF(C15="E",100,"")))))</f>
        <v>70</v>
      </c>
      <c r="G16" s="24"/>
      <c r="H16" s="25"/>
    </row>
    <row r="17" spans="1:8" ht="25.5" customHeight="1" x14ac:dyDescent="0.35"/>
    <row r="18" spans="1:8" ht="22.5" customHeight="1" x14ac:dyDescent="0.35">
      <c r="A18" s="94" t="s">
        <v>57</v>
      </c>
      <c r="B18" s="94"/>
      <c r="C18" s="94"/>
      <c r="D18" s="94"/>
      <c r="E18" s="94"/>
      <c r="F18" s="94"/>
      <c r="G18" s="94"/>
      <c r="H18" s="94"/>
    </row>
    <row r="19" spans="1:8" ht="22.5" customHeight="1" x14ac:dyDescent="0.35">
      <c r="A19" s="111"/>
      <c r="B19" s="111"/>
      <c r="C19" s="111"/>
      <c r="D19" s="111"/>
      <c r="E19" s="111"/>
      <c r="F19" s="111"/>
      <c r="G19" s="111"/>
      <c r="H19" s="111"/>
    </row>
    <row r="20" spans="1:8" ht="22.5" customHeight="1" x14ac:dyDescent="0.35">
      <c r="A20" s="111"/>
      <c r="B20" s="111"/>
      <c r="C20" s="111"/>
      <c r="D20" s="111"/>
      <c r="E20" s="111"/>
      <c r="F20" s="111"/>
      <c r="G20" s="111"/>
      <c r="H20" s="111"/>
    </row>
    <row r="21" spans="1:8" ht="22.5" customHeight="1" x14ac:dyDescent="0.35">
      <c r="A21" s="111"/>
      <c r="B21" s="111"/>
      <c r="C21" s="111"/>
      <c r="D21" s="111"/>
      <c r="E21" s="111"/>
      <c r="F21" s="111"/>
      <c r="G21" s="111"/>
      <c r="H21" s="111"/>
    </row>
    <row r="22" spans="1:8" ht="22.5" customHeight="1" x14ac:dyDescent="0.35">
      <c r="A22" s="111"/>
      <c r="B22" s="111"/>
      <c r="C22" s="111"/>
      <c r="D22" s="111"/>
      <c r="E22" s="111"/>
      <c r="F22" s="111"/>
      <c r="G22" s="111"/>
      <c r="H22" s="111"/>
    </row>
    <row r="23" spans="1:8" ht="22.5" customHeight="1" x14ac:dyDescent="0.35">
      <c r="A23" s="111"/>
      <c r="B23" s="111"/>
      <c r="C23" s="111"/>
      <c r="D23" s="111"/>
      <c r="E23" s="111"/>
      <c r="F23" s="111"/>
      <c r="G23" s="111"/>
      <c r="H23" s="111"/>
    </row>
    <row r="24" spans="1:8" ht="22.5" customHeight="1" x14ac:dyDescent="0.35">
      <c r="A24" s="112"/>
      <c r="B24" s="112"/>
      <c r="C24" s="112"/>
      <c r="D24" s="112"/>
      <c r="E24" s="112"/>
      <c r="F24" s="112"/>
      <c r="G24" s="112"/>
      <c r="H24" s="112"/>
    </row>
    <row r="25" spans="1:8" ht="11.25" customHeight="1" x14ac:dyDescent="0.25">
      <c r="A25" s="101" t="s">
        <v>8</v>
      </c>
      <c r="B25" s="101"/>
      <c r="C25" s="101"/>
      <c r="D25" s="101"/>
      <c r="E25" s="101"/>
      <c r="F25" s="101"/>
      <c r="G25" s="101"/>
      <c r="H25" s="101"/>
    </row>
    <row r="26" spans="1:8" ht="52.5" x14ac:dyDescent="0.35">
      <c r="A26" s="2" t="s">
        <v>44</v>
      </c>
      <c r="B26" s="2" t="s">
        <v>45</v>
      </c>
      <c r="C26" s="2" t="s">
        <v>16</v>
      </c>
      <c r="D26" s="2" t="s">
        <v>27</v>
      </c>
      <c r="E26" s="2" t="s">
        <v>49</v>
      </c>
      <c r="F26" s="2" t="s">
        <v>29</v>
      </c>
      <c r="G26" s="11" t="s">
        <v>47</v>
      </c>
      <c r="H26" s="11" t="s">
        <v>60</v>
      </c>
    </row>
    <row r="27" spans="1:8" ht="21" x14ac:dyDescent="0.35">
      <c r="A27" s="53" t="s">
        <v>189</v>
      </c>
      <c r="B27" s="2" t="s">
        <v>126</v>
      </c>
      <c r="C27" s="12"/>
      <c r="D27" s="12"/>
      <c r="E27" s="2">
        <f>C27/15*1.25</f>
        <v>0</v>
      </c>
      <c r="F27" s="12"/>
      <c r="G27" s="11"/>
      <c r="H27" s="11"/>
    </row>
    <row r="28" spans="1:8" ht="21" x14ac:dyDescent="0.35">
      <c r="A28" s="53" t="s">
        <v>190</v>
      </c>
      <c r="B28" s="2" t="s">
        <v>127</v>
      </c>
      <c r="C28" s="12"/>
      <c r="D28" s="12"/>
      <c r="E28" s="2">
        <f>C28/4*1.25</f>
        <v>0</v>
      </c>
      <c r="F28" s="12"/>
      <c r="G28" s="11"/>
      <c r="H28" s="11"/>
    </row>
    <row r="29" spans="1:8" ht="31.5" x14ac:dyDescent="0.35">
      <c r="A29" s="53" t="s">
        <v>191</v>
      </c>
      <c r="B29" s="2" t="s">
        <v>128</v>
      </c>
      <c r="C29" s="12"/>
      <c r="D29" s="12"/>
      <c r="E29" s="2">
        <f>C29*0.5</f>
        <v>0</v>
      </c>
      <c r="F29" s="12"/>
      <c r="G29" s="11"/>
      <c r="H29" s="11"/>
    </row>
    <row r="30" spans="1:8" ht="19.5" customHeight="1" x14ac:dyDescent="0.35">
      <c r="A30" s="56" t="s">
        <v>53</v>
      </c>
      <c r="B30" s="56"/>
      <c r="C30" s="56"/>
      <c r="D30" s="56"/>
      <c r="E30" s="56">
        <f>SUM(E27:E29)</f>
        <v>0</v>
      </c>
      <c r="F30" s="56"/>
      <c r="G30" s="57">
        <f>SUM(G27:G29)</f>
        <v>0</v>
      </c>
      <c r="H30" s="58"/>
    </row>
    <row r="31" spans="1:8" x14ac:dyDescent="0.35">
      <c r="A31" s="8"/>
      <c r="B31" s="8"/>
      <c r="C31" s="8"/>
      <c r="D31" s="8"/>
      <c r="E31" s="8"/>
      <c r="F31" s="8"/>
      <c r="G31" s="8"/>
    </row>
    <row r="32" spans="1:8" ht="20" customHeight="1" x14ac:dyDescent="0.35">
      <c r="A32" s="172" t="s">
        <v>341</v>
      </c>
      <c r="B32" s="172"/>
      <c r="C32" s="172"/>
      <c r="D32" s="172"/>
      <c r="E32" s="172"/>
      <c r="F32" s="172"/>
      <c r="G32" s="172"/>
      <c r="H32" s="172"/>
    </row>
    <row r="33" spans="1:8" ht="52.5" x14ac:dyDescent="0.35">
      <c r="A33" s="2" t="s">
        <v>44</v>
      </c>
      <c r="B33" s="2" t="s">
        <v>45</v>
      </c>
      <c r="C33" s="2" t="s">
        <v>25</v>
      </c>
      <c r="D33" s="2" t="s">
        <v>27</v>
      </c>
      <c r="E33" s="2" t="s">
        <v>6</v>
      </c>
      <c r="F33" s="2" t="s">
        <v>29</v>
      </c>
      <c r="G33" s="11" t="s">
        <v>47</v>
      </c>
      <c r="H33" s="11" t="s">
        <v>30</v>
      </c>
    </row>
    <row r="34" spans="1:8" ht="31.5" x14ac:dyDescent="0.35">
      <c r="A34" s="53" t="s">
        <v>342</v>
      </c>
      <c r="B34" s="2" t="s">
        <v>151</v>
      </c>
      <c r="C34" s="12"/>
      <c r="D34" s="12"/>
      <c r="E34" s="2">
        <f>C34*30</f>
        <v>0</v>
      </c>
      <c r="F34" s="12"/>
      <c r="G34" s="11"/>
      <c r="H34" s="11"/>
    </row>
    <row r="35" spans="1:8" ht="42" x14ac:dyDescent="0.35">
      <c r="A35" s="53" t="s">
        <v>343</v>
      </c>
      <c r="B35" s="2" t="s">
        <v>152</v>
      </c>
      <c r="C35" s="12"/>
      <c r="D35" s="12"/>
      <c r="E35" s="2">
        <f>C35*18</f>
        <v>0</v>
      </c>
      <c r="F35" s="12"/>
      <c r="G35" s="11"/>
      <c r="H35" s="11"/>
    </row>
    <row r="36" spans="1:8" ht="31.5" x14ac:dyDescent="0.35">
      <c r="A36" s="53" t="s">
        <v>344</v>
      </c>
      <c r="B36" s="2" t="s">
        <v>345</v>
      </c>
      <c r="C36" s="12"/>
      <c r="D36" s="12"/>
      <c r="E36" s="2">
        <f>C36*10</f>
        <v>0</v>
      </c>
      <c r="F36" s="12"/>
      <c r="G36" s="11"/>
      <c r="H36" s="11"/>
    </row>
    <row r="37" spans="1:8" ht="31.5" x14ac:dyDescent="0.35">
      <c r="A37" s="53" t="s">
        <v>222</v>
      </c>
      <c r="B37" s="2" t="s">
        <v>153</v>
      </c>
      <c r="C37" s="12"/>
      <c r="D37" s="12"/>
      <c r="E37" s="2">
        <f>C37*2</f>
        <v>0</v>
      </c>
      <c r="F37" s="12"/>
      <c r="G37" s="11"/>
      <c r="H37" s="11"/>
    </row>
    <row r="38" spans="1:8" ht="31.5" x14ac:dyDescent="0.35">
      <c r="A38" s="53" t="s">
        <v>223</v>
      </c>
      <c r="B38" s="2" t="s">
        <v>154</v>
      </c>
      <c r="C38" s="12"/>
      <c r="D38" s="12"/>
      <c r="E38" s="2">
        <f>C38*3</f>
        <v>0</v>
      </c>
      <c r="F38" s="12"/>
      <c r="G38" s="11"/>
      <c r="H38" s="11"/>
    </row>
    <row r="39" spans="1:8" ht="21" x14ac:dyDescent="0.35">
      <c r="A39" s="53" t="s">
        <v>224</v>
      </c>
      <c r="B39" s="2" t="s">
        <v>155</v>
      </c>
      <c r="C39" s="12"/>
      <c r="D39" s="12"/>
      <c r="E39" s="2">
        <f>C39*0.5</f>
        <v>0</v>
      </c>
      <c r="F39" s="12"/>
      <c r="G39" s="11"/>
      <c r="H39" s="11"/>
    </row>
    <row r="40" spans="1:8" ht="31.5" x14ac:dyDescent="0.35">
      <c r="A40" s="53" t="s">
        <v>225</v>
      </c>
      <c r="B40" s="2" t="s">
        <v>156</v>
      </c>
      <c r="C40" s="12"/>
      <c r="D40" s="12"/>
      <c r="E40" s="2">
        <f>C40*0.8</f>
        <v>0</v>
      </c>
      <c r="F40" s="12"/>
      <c r="G40" s="11"/>
      <c r="H40" s="11"/>
    </row>
    <row r="41" spans="1:8" ht="31.5" x14ac:dyDescent="0.35">
      <c r="A41" s="53" t="s">
        <v>226</v>
      </c>
      <c r="B41" s="2" t="s">
        <v>157</v>
      </c>
      <c r="C41" s="12"/>
      <c r="D41" s="12"/>
      <c r="E41" s="2">
        <f>C41*15</f>
        <v>0</v>
      </c>
      <c r="F41" s="12"/>
      <c r="G41" s="11"/>
      <c r="H41" s="11"/>
    </row>
    <row r="42" spans="1:8" ht="31.5" x14ac:dyDescent="0.35">
      <c r="A42" s="53" t="s">
        <v>227</v>
      </c>
      <c r="B42" s="2" t="s">
        <v>158</v>
      </c>
      <c r="C42" s="12"/>
      <c r="D42" s="12"/>
      <c r="E42" s="2">
        <f>C42*10</f>
        <v>0</v>
      </c>
      <c r="F42" s="12"/>
      <c r="G42" s="11"/>
      <c r="H42" s="11"/>
    </row>
    <row r="43" spans="1:8" ht="21" x14ac:dyDescent="0.35">
      <c r="A43" s="53" t="s">
        <v>228</v>
      </c>
      <c r="B43" s="2" t="s">
        <v>159</v>
      </c>
      <c r="C43" s="12"/>
      <c r="D43" s="12"/>
      <c r="E43" s="2">
        <f>C43*15</f>
        <v>0</v>
      </c>
      <c r="F43" s="12"/>
      <c r="G43" s="11"/>
      <c r="H43" s="11"/>
    </row>
    <row r="44" spans="1:8" ht="73.5" x14ac:dyDescent="0.35">
      <c r="A44" s="53" t="s">
        <v>346</v>
      </c>
      <c r="B44" s="2" t="s">
        <v>160</v>
      </c>
      <c r="C44" s="12"/>
      <c r="D44" s="12"/>
      <c r="E44" s="2">
        <f>C44*50</f>
        <v>0</v>
      </c>
      <c r="F44" s="12"/>
      <c r="G44" s="11"/>
      <c r="H44" s="11"/>
    </row>
    <row r="45" spans="1:8" ht="42" x14ac:dyDescent="0.35">
      <c r="A45" s="53" t="s">
        <v>230</v>
      </c>
      <c r="B45" s="2" t="s">
        <v>161</v>
      </c>
      <c r="C45" s="12"/>
      <c r="D45" s="12"/>
      <c r="E45" s="2">
        <f>C45*20</f>
        <v>0</v>
      </c>
      <c r="F45" s="12"/>
      <c r="G45" s="11"/>
      <c r="H45" s="11"/>
    </row>
    <row r="46" spans="1:8" ht="42" x14ac:dyDescent="0.35">
      <c r="A46" s="53" t="s">
        <v>231</v>
      </c>
      <c r="B46" s="2" t="s">
        <v>162</v>
      </c>
      <c r="C46" s="12"/>
      <c r="D46" s="12"/>
      <c r="E46" s="2">
        <f>C46*5</f>
        <v>0</v>
      </c>
      <c r="F46" s="12"/>
      <c r="G46" s="11"/>
      <c r="H46" s="11"/>
    </row>
    <row r="47" spans="1:8" ht="42" x14ac:dyDescent="0.35">
      <c r="A47" s="53" t="s">
        <v>232</v>
      </c>
      <c r="B47" s="2" t="s">
        <v>163</v>
      </c>
      <c r="C47" s="12"/>
      <c r="D47" s="12"/>
      <c r="E47" s="2">
        <f>C47*2</f>
        <v>0</v>
      </c>
      <c r="F47" s="12"/>
      <c r="G47" s="11"/>
      <c r="H47" s="11"/>
    </row>
    <row r="48" spans="1:8" ht="31.5" x14ac:dyDescent="0.35">
      <c r="A48" s="53" t="s">
        <v>233</v>
      </c>
      <c r="B48" s="2" t="s">
        <v>164</v>
      </c>
      <c r="C48" s="12"/>
      <c r="D48" s="12"/>
      <c r="E48" s="2">
        <f>C48*10</f>
        <v>0</v>
      </c>
      <c r="F48" s="12"/>
      <c r="G48" s="11"/>
      <c r="H48" s="11"/>
    </row>
    <row r="49" spans="1:8" ht="42" x14ac:dyDescent="0.35">
      <c r="A49" s="53" t="s">
        <v>234</v>
      </c>
      <c r="B49" s="2" t="s">
        <v>162</v>
      </c>
      <c r="C49" s="12"/>
      <c r="D49" s="12"/>
      <c r="E49" s="2">
        <f>C49*5</f>
        <v>0</v>
      </c>
      <c r="F49" s="12"/>
      <c r="G49" s="11"/>
      <c r="H49" s="11"/>
    </row>
    <row r="50" spans="1:8" ht="31.5" x14ac:dyDescent="0.35">
      <c r="A50" s="53" t="s">
        <v>347</v>
      </c>
      <c r="B50" s="2" t="s">
        <v>165</v>
      </c>
      <c r="C50" s="12"/>
      <c r="D50" s="12"/>
      <c r="E50" s="2">
        <f>C50*10</f>
        <v>0</v>
      </c>
      <c r="F50" s="12"/>
      <c r="G50" s="11"/>
      <c r="H50" s="11"/>
    </row>
    <row r="51" spans="1:8" ht="21" x14ac:dyDescent="0.35">
      <c r="A51" s="53" t="s">
        <v>236</v>
      </c>
      <c r="B51" s="2" t="s">
        <v>166</v>
      </c>
      <c r="C51" s="12"/>
      <c r="D51" s="12"/>
      <c r="E51" s="2">
        <f>C51*5</f>
        <v>0</v>
      </c>
      <c r="F51" s="12"/>
      <c r="G51" s="11"/>
      <c r="H51" s="11"/>
    </row>
    <row r="52" spans="1:8" ht="42" x14ac:dyDescent="0.35">
      <c r="A52" s="53" t="s">
        <v>237</v>
      </c>
      <c r="B52" s="2" t="s">
        <v>167</v>
      </c>
      <c r="C52" s="12"/>
      <c r="D52" s="12"/>
      <c r="E52" s="2">
        <f>C52*20</f>
        <v>0</v>
      </c>
      <c r="F52" s="12"/>
      <c r="G52" s="11"/>
      <c r="H52" s="11"/>
    </row>
    <row r="53" spans="1:8" ht="42" x14ac:dyDescent="0.35">
      <c r="A53" s="53" t="s">
        <v>238</v>
      </c>
      <c r="B53" s="2" t="s">
        <v>168</v>
      </c>
      <c r="C53" s="12"/>
      <c r="D53" s="12"/>
      <c r="E53" s="2">
        <f>C53*7</f>
        <v>0</v>
      </c>
      <c r="F53" s="12"/>
      <c r="G53" s="11"/>
      <c r="H53" s="11"/>
    </row>
    <row r="54" spans="1:8" x14ac:dyDescent="0.35">
      <c r="A54" s="53" t="s">
        <v>239</v>
      </c>
      <c r="B54" s="2" t="s">
        <v>169</v>
      </c>
      <c r="C54" s="12"/>
      <c r="D54" s="12"/>
      <c r="E54" s="2">
        <f>C54*3</f>
        <v>0</v>
      </c>
      <c r="F54" s="12"/>
      <c r="G54" s="11"/>
      <c r="H54" s="11"/>
    </row>
    <row r="55" spans="1:8" ht="21" x14ac:dyDescent="0.35">
      <c r="A55" s="53" t="s">
        <v>240</v>
      </c>
      <c r="B55" s="2" t="s">
        <v>170</v>
      </c>
      <c r="C55" s="12"/>
      <c r="D55" s="12"/>
      <c r="E55" s="2">
        <f>C55*1</f>
        <v>0</v>
      </c>
      <c r="F55" s="12"/>
      <c r="G55" s="11"/>
      <c r="H55" s="11"/>
    </row>
    <row r="56" spans="1:8" ht="52.5" x14ac:dyDescent="0.35">
      <c r="A56" s="53" t="s">
        <v>241</v>
      </c>
      <c r="B56" s="2" t="s">
        <v>171</v>
      </c>
      <c r="C56" s="12"/>
      <c r="D56" s="12"/>
      <c r="E56" s="2">
        <f>C56*10</f>
        <v>0</v>
      </c>
      <c r="F56" s="12"/>
      <c r="G56" s="11"/>
      <c r="H56" s="11"/>
    </row>
    <row r="57" spans="1:8" ht="31.5" x14ac:dyDescent="0.35">
      <c r="A57" s="53" t="s">
        <v>242</v>
      </c>
      <c r="B57" s="2" t="s">
        <v>172</v>
      </c>
      <c r="C57" s="12"/>
      <c r="D57" s="12"/>
      <c r="E57" s="2">
        <f>C57*5</f>
        <v>0</v>
      </c>
      <c r="F57" s="12"/>
      <c r="G57" s="11"/>
      <c r="H57" s="11"/>
    </row>
    <row r="58" spans="1:8" ht="42" x14ac:dyDescent="0.35">
      <c r="A58" s="53" t="s">
        <v>243</v>
      </c>
      <c r="B58" s="2" t="s">
        <v>173</v>
      </c>
      <c r="C58" s="12"/>
      <c r="D58" s="12"/>
      <c r="E58" s="2">
        <f>C58*3</f>
        <v>0</v>
      </c>
      <c r="F58" s="12"/>
      <c r="G58" s="11"/>
      <c r="H58" s="11"/>
    </row>
    <row r="59" spans="1:8" ht="42" x14ac:dyDescent="0.35">
      <c r="A59" s="53" t="s">
        <v>244</v>
      </c>
      <c r="B59" s="2" t="s">
        <v>174</v>
      </c>
      <c r="C59" s="12"/>
      <c r="D59" s="12"/>
      <c r="E59" s="2">
        <f>C59*5</f>
        <v>0</v>
      </c>
      <c r="F59" s="12"/>
      <c r="G59" s="11"/>
      <c r="H59" s="11"/>
    </row>
    <row r="60" spans="1:8" ht="31.5" x14ac:dyDescent="0.35">
      <c r="A60" s="53" t="s">
        <v>245</v>
      </c>
      <c r="B60" s="2" t="s">
        <v>175</v>
      </c>
      <c r="C60" s="12"/>
      <c r="D60" s="12"/>
      <c r="E60" s="2">
        <f>C60*1</f>
        <v>0</v>
      </c>
      <c r="F60" s="12"/>
      <c r="G60" s="11"/>
      <c r="H60" s="11"/>
    </row>
    <row r="61" spans="1:8" ht="31.5" x14ac:dyDescent="0.35">
      <c r="A61" s="53" t="s">
        <v>246</v>
      </c>
      <c r="B61" s="2" t="s">
        <v>176</v>
      </c>
      <c r="C61" s="12"/>
      <c r="D61" s="12"/>
      <c r="E61" s="2">
        <f>C61*3</f>
        <v>0</v>
      </c>
      <c r="F61" s="12"/>
      <c r="G61" s="11"/>
      <c r="H61" s="11"/>
    </row>
    <row r="62" spans="1:8" ht="31.5" x14ac:dyDescent="0.35">
      <c r="A62" s="53" t="s">
        <v>247</v>
      </c>
      <c r="B62" s="2" t="s">
        <v>177</v>
      </c>
      <c r="C62" s="12"/>
      <c r="D62" s="12"/>
      <c r="E62" s="2">
        <f>C62*2</f>
        <v>0</v>
      </c>
      <c r="F62" s="12"/>
      <c r="G62" s="11"/>
      <c r="H62" s="11"/>
    </row>
    <row r="63" spans="1:8" ht="31.5" x14ac:dyDescent="0.35">
      <c r="A63" s="53" t="s">
        <v>248</v>
      </c>
      <c r="B63" s="2" t="s">
        <v>178</v>
      </c>
      <c r="C63" s="12"/>
      <c r="D63" s="12"/>
      <c r="E63" s="2">
        <f>C63*0.5</f>
        <v>0</v>
      </c>
      <c r="F63" s="12"/>
      <c r="G63" s="11"/>
      <c r="H63" s="11"/>
    </row>
    <row r="64" spans="1:8" ht="31.5" x14ac:dyDescent="0.35">
      <c r="A64" s="53" t="s">
        <v>249</v>
      </c>
      <c r="B64" s="2" t="s">
        <v>179</v>
      </c>
      <c r="C64" s="12"/>
      <c r="D64" s="12"/>
      <c r="E64" s="2">
        <f>C64*0.3</f>
        <v>0</v>
      </c>
      <c r="F64" s="12"/>
      <c r="G64" s="11"/>
      <c r="H64" s="11"/>
    </row>
    <row r="65" spans="1:8" ht="42" x14ac:dyDescent="0.35">
      <c r="A65" s="53" t="s">
        <v>250</v>
      </c>
      <c r="B65" s="2" t="s">
        <v>180</v>
      </c>
      <c r="C65" s="12"/>
      <c r="D65" s="12"/>
      <c r="E65" s="2">
        <f>C65*30</f>
        <v>0</v>
      </c>
      <c r="F65" s="12"/>
      <c r="G65" s="11"/>
      <c r="H65" s="11"/>
    </row>
    <row r="66" spans="1:8" ht="21" x14ac:dyDescent="0.35">
      <c r="A66" s="54" t="s">
        <v>184</v>
      </c>
      <c r="B66" s="2" t="s">
        <v>181</v>
      </c>
      <c r="C66" s="12"/>
      <c r="D66" s="12"/>
      <c r="E66" s="2">
        <f>C66*10</f>
        <v>0</v>
      </c>
      <c r="F66" s="12"/>
      <c r="G66" s="11"/>
      <c r="H66" s="27"/>
    </row>
    <row r="67" spans="1:8" ht="31.5" x14ac:dyDescent="0.35">
      <c r="A67" s="53" t="s">
        <v>348</v>
      </c>
      <c r="B67" s="2" t="s">
        <v>182</v>
      </c>
      <c r="C67" s="12"/>
      <c r="D67" s="12"/>
      <c r="E67" s="2">
        <f>C67*3</f>
        <v>0</v>
      </c>
      <c r="F67" s="12"/>
      <c r="G67" s="11"/>
      <c r="H67" s="11"/>
    </row>
    <row r="68" spans="1:8" x14ac:dyDescent="0.35">
      <c r="A68" s="53" t="s">
        <v>252</v>
      </c>
      <c r="B68" s="2" t="s">
        <v>183</v>
      </c>
      <c r="C68" s="12"/>
      <c r="D68" s="12"/>
      <c r="E68" s="2">
        <f>C68*1.5</f>
        <v>0</v>
      </c>
      <c r="F68" s="12"/>
      <c r="G68" s="11"/>
      <c r="H68" s="11"/>
    </row>
    <row r="69" spans="1:8" x14ac:dyDescent="0.35">
      <c r="A69" s="59" t="s">
        <v>53</v>
      </c>
      <c r="B69" s="60"/>
      <c r="C69" s="60"/>
      <c r="D69" s="60"/>
      <c r="E69" s="59">
        <f>SUM(E34:E68)</f>
        <v>0</v>
      </c>
      <c r="F69" s="59"/>
      <c r="G69" s="57">
        <f>SUM(G34:G68)</f>
        <v>0</v>
      </c>
      <c r="H69" s="57"/>
    </row>
    <row r="70" spans="1:8" x14ac:dyDescent="0.35">
      <c r="A70" s="8"/>
      <c r="B70" s="8"/>
      <c r="C70" s="8"/>
      <c r="D70" s="8"/>
      <c r="E70" s="8"/>
      <c r="F70" s="8"/>
      <c r="G70" s="8"/>
    </row>
    <row r="71" spans="1:8" ht="24" customHeight="1" x14ac:dyDescent="0.35">
      <c r="A71" s="172" t="s">
        <v>349</v>
      </c>
      <c r="B71" s="172"/>
      <c r="C71" s="172"/>
      <c r="D71" s="172"/>
      <c r="E71" s="172"/>
      <c r="F71" s="172"/>
      <c r="G71" s="172"/>
      <c r="H71" s="172"/>
    </row>
    <row r="72" spans="1:8" ht="52.5" x14ac:dyDescent="0.35">
      <c r="A72" s="2" t="s">
        <v>44</v>
      </c>
      <c r="B72" s="2" t="s">
        <v>45</v>
      </c>
      <c r="C72" s="2" t="s">
        <v>5</v>
      </c>
      <c r="D72" s="2" t="s">
        <v>27</v>
      </c>
      <c r="E72" s="2" t="s">
        <v>6</v>
      </c>
      <c r="F72" s="2" t="s">
        <v>29</v>
      </c>
      <c r="G72" s="11" t="s">
        <v>47</v>
      </c>
      <c r="H72" s="11" t="s">
        <v>30</v>
      </c>
    </row>
    <row r="73" spans="1:8" ht="52.5" x14ac:dyDescent="0.35">
      <c r="A73" s="53" t="s">
        <v>192</v>
      </c>
      <c r="B73" s="2" t="s">
        <v>133</v>
      </c>
      <c r="C73" s="12"/>
      <c r="D73" s="12"/>
      <c r="E73" s="2">
        <f>C73*0.5</f>
        <v>0</v>
      </c>
      <c r="F73" s="12"/>
      <c r="G73" s="11"/>
      <c r="H73" s="11"/>
    </row>
    <row r="74" spans="1:8" ht="42" x14ac:dyDescent="0.35">
      <c r="A74" s="53" t="s">
        <v>267</v>
      </c>
      <c r="B74" s="2" t="s">
        <v>132</v>
      </c>
      <c r="C74" s="12"/>
      <c r="D74" s="12"/>
      <c r="E74" s="2">
        <f>C74*0.25</f>
        <v>0</v>
      </c>
      <c r="F74" s="12"/>
      <c r="G74" s="11"/>
      <c r="H74" s="11"/>
    </row>
    <row r="75" spans="1:8" ht="72.75" customHeight="1" x14ac:dyDescent="0.35">
      <c r="A75" s="53" t="s">
        <v>350</v>
      </c>
      <c r="B75" s="2" t="s">
        <v>131</v>
      </c>
      <c r="C75" s="12"/>
      <c r="D75" s="12"/>
      <c r="E75" s="2">
        <f>C75*0.5</f>
        <v>0</v>
      </c>
      <c r="F75" s="12"/>
      <c r="G75" s="11"/>
      <c r="H75" s="11"/>
    </row>
    <row r="76" spans="1:8" ht="42" x14ac:dyDescent="0.35">
      <c r="A76" s="53" t="s">
        <v>194</v>
      </c>
      <c r="B76" s="2" t="s">
        <v>132</v>
      </c>
      <c r="C76" s="12"/>
      <c r="D76" s="12"/>
      <c r="E76" s="2">
        <f>C76*0.25</f>
        <v>0</v>
      </c>
      <c r="F76" s="12"/>
      <c r="G76" s="11"/>
      <c r="H76" s="11"/>
    </row>
    <row r="77" spans="1:8" ht="52.5" x14ac:dyDescent="0.35">
      <c r="A77" s="53" t="s">
        <v>351</v>
      </c>
      <c r="B77" s="2" t="s">
        <v>131</v>
      </c>
      <c r="C77" s="12"/>
      <c r="D77" s="12"/>
      <c r="E77" s="2">
        <f>C77*0.5</f>
        <v>0</v>
      </c>
      <c r="F77" s="12"/>
      <c r="G77" s="11"/>
      <c r="H77" s="11"/>
    </row>
    <row r="78" spans="1:8" ht="52.5" x14ac:dyDescent="0.35">
      <c r="A78" s="53" t="s">
        <v>352</v>
      </c>
      <c r="B78" s="2" t="s">
        <v>131</v>
      </c>
      <c r="C78" s="12"/>
      <c r="D78" s="12"/>
      <c r="E78" s="2">
        <f>C78*0.5</f>
        <v>0</v>
      </c>
      <c r="F78" s="12"/>
      <c r="G78" s="11"/>
      <c r="H78" s="11"/>
    </row>
    <row r="79" spans="1:8" ht="21" x14ac:dyDescent="0.35">
      <c r="A79" s="53" t="s">
        <v>353</v>
      </c>
      <c r="B79" s="2" t="s">
        <v>134</v>
      </c>
      <c r="C79" s="12"/>
      <c r="D79" s="12"/>
      <c r="E79" s="2">
        <f>C79*0.6</f>
        <v>0</v>
      </c>
      <c r="F79" s="12"/>
      <c r="G79" s="11"/>
      <c r="H79" s="11"/>
    </row>
    <row r="80" spans="1:8" ht="21" x14ac:dyDescent="0.35">
      <c r="A80" s="53" t="s">
        <v>354</v>
      </c>
      <c r="B80" s="2" t="s">
        <v>135</v>
      </c>
      <c r="C80" s="12"/>
      <c r="D80" s="12"/>
      <c r="E80" s="2">
        <f>C80*0.3</f>
        <v>0</v>
      </c>
      <c r="F80" s="12"/>
      <c r="G80" s="11"/>
      <c r="H80" s="11"/>
    </row>
    <row r="81" spans="1:8" ht="21" x14ac:dyDescent="0.35">
      <c r="A81" s="53" t="s">
        <v>355</v>
      </c>
      <c r="B81" s="2" t="s">
        <v>137</v>
      </c>
      <c r="C81" s="12"/>
      <c r="D81" s="12"/>
      <c r="E81" s="2">
        <f>C81*1</f>
        <v>0</v>
      </c>
      <c r="F81" s="12"/>
      <c r="G81" s="11"/>
      <c r="H81" s="11"/>
    </row>
    <row r="82" spans="1:8" ht="21" x14ac:dyDescent="0.35">
      <c r="A82" s="53" t="s">
        <v>356</v>
      </c>
      <c r="B82" s="2" t="s">
        <v>139</v>
      </c>
      <c r="C82" s="12"/>
      <c r="D82" s="12"/>
      <c r="E82" s="2">
        <f>C82*0.5</f>
        <v>0</v>
      </c>
      <c r="F82" s="12"/>
      <c r="G82" s="11"/>
      <c r="H82" s="11"/>
    </row>
    <row r="83" spans="1:8" ht="21" x14ac:dyDescent="0.35">
      <c r="A83" s="53" t="s">
        <v>357</v>
      </c>
      <c r="B83" s="2" t="s">
        <v>138</v>
      </c>
      <c r="C83" s="12"/>
      <c r="D83" s="12"/>
      <c r="E83" s="2">
        <f>C83*1.2</f>
        <v>0</v>
      </c>
      <c r="F83" s="12"/>
      <c r="G83" s="11"/>
      <c r="H83" s="11"/>
    </row>
    <row r="84" spans="1:8" ht="42" x14ac:dyDescent="0.35">
      <c r="A84" s="53" t="s">
        <v>358</v>
      </c>
      <c r="B84" s="2" t="s">
        <v>17</v>
      </c>
      <c r="C84" s="12"/>
      <c r="D84" s="12"/>
      <c r="E84" s="2">
        <f>C84*1</f>
        <v>0</v>
      </c>
      <c r="F84" s="12"/>
      <c r="G84" s="11"/>
      <c r="H84" s="11"/>
    </row>
    <row r="85" spans="1:8" ht="31.5" x14ac:dyDescent="0.35">
      <c r="A85" s="53" t="s">
        <v>359</v>
      </c>
      <c r="B85" s="2" t="s">
        <v>17</v>
      </c>
      <c r="C85" s="12"/>
      <c r="D85" s="12"/>
      <c r="E85" s="2">
        <f>C85*1</f>
        <v>0</v>
      </c>
      <c r="F85" s="12"/>
      <c r="G85" s="11"/>
      <c r="H85" s="11"/>
    </row>
    <row r="86" spans="1:8" ht="31.5" x14ac:dyDescent="0.35">
      <c r="A86" s="53" t="s">
        <v>360</v>
      </c>
      <c r="B86" s="2" t="s">
        <v>18</v>
      </c>
      <c r="C86" s="12"/>
      <c r="D86" s="12"/>
      <c r="E86" s="2">
        <f>C86*2</f>
        <v>0</v>
      </c>
      <c r="F86" s="12"/>
      <c r="G86" s="11"/>
      <c r="H86" s="11"/>
    </row>
    <row r="87" spans="1:8" ht="31.5" x14ac:dyDescent="0.35">
      <c r="A87" s="53" t="s">
        <v>361</v>
      </c>
      <c r="B87" s="2" t="s">
        <v>18</v>
      </c>
      <c r="C87" s="12"/>
      <c r="D87" s="12"/>
      <c r="E87" s="2">
        <f>C87*2</f>
        <v>0</v>
      </c>
      <c r="F87" s="12"/>
      <c r="G87" s="11"/>
      <c r="H87" s="11"/>
    </row>
    <row r="88" spans="1:8" ht="31.5" x14ac:dyDescent="0.35">
      <c r="A88" s="53" t="s">
        <v>364</v>
      </c>
      <c r="B88" s="2" t="s">
        <v>140</v>
      </c>
      <c r="C88" s="12"/>
      <c r="D88" s="12"/>
      <c r="E88" s="2">
        <f>C88*4</f>
        <v>0</v>
      </c>
      <c r="F88" s="12"/>
      <c r="G88" s="11"/>
      <c r="H88" s="11"/>
    </row>
    <row r="89" spans="1:8" ht="31.5" x14ac:dyDescent="0.35">
      <c r="A89" s="53" t="s">
        <v>363</v>
      </c>
      <c r="B89" s="2" t="s">
        <v>141</v>
      </c>
      <c r="C89" s="12"/>
      <c r="D89" s="12"/>
      <c r="E89" s="2">
        <f>C89*6</f>
        <v>0</v>
      </c>
      <c r="F89" s="12"/>
      <c r="G89" s="11"/>
      <c r="H89" s="11"/>
    </row>
    <row r="90" spans="1:8" ht="31.5" x14ac:dyDescent="0.35">
      <c r="A90" s="53" t="s">
        <v>362</v>
      </c>
      <c r="B90" s="2" t="s">
        <v>142</v>
      </c>
      <c r="C90" s="12"/>
      <c r="D90" s="12"/>
      <c r="E90" s="2">
        <f>C90*2</f>
        <v>0</v>
      </c>
      <c r="F90" s="12"/>
      <c r="G90" s="11"/>
      <c r="H90" s="11"/>
    </row>
    <row r="91" spans="1:8" ht="31.5" x14ac:dyDescent="0.35">
      <c r="A91" s="53" t="s">
        <v>365</v>
      </c>
      <c r="B91" s="2" t="s">
        <v>143</v>
      </c>
      <c r="C91" s="12"/>
      <c r="D91" s="12"/>
      <c r="E91" s="2">
        <f>C91*1</f>
        <v>0</v>
      </c>
      <c r="F91" s="12"/>
      <c r="G91" s="11"/>
      <c r="H91" s="11"/>
    </row>
    <row r="92" spans="1:8" ht="19.5" customHeight="1" x14ac:dyDescent="0.35">
      <c r="A92" s="56" t="s">
        <v>53</v>
      </c>
      <c r="B92" s="56"/>
      <c r="C92" s="56"/>
      <c r="D92" s="56"/>
      <c r="E92" s="56">
        <f>SUM(E73:E91)</f>
        <v>0</v>
      </c>
      <c r="F92" s="56"/>
      <c r="G92" s="57">
        <f>SUM(G73:G91)</f>
        <v>0</v>
      </c>
      <c r="H92" s="58"/>
    </row>
    <row r="93" spans="1:8" ht="11.25" customHeight="1" x14ac:dyDescent="0.35"/>
    <row r="94" spans="1:8" ht="13.5" customHeight="1" x14ac:dyDescent="0.35">
      <c r="A94" s="94" t="s">
        <v>366</v>
      </c>
      <c r="B94" s="94"/>
      <c r="C94" s="94"/>
      <c r="D94" s="94"/>
      <c r="E94" s="94"/>
      <c r="F94" s="94"/>
      <c r="G94" s="94"/>
    </row>
    <row r="95" spans="1:8" ht="52.5" x14ac:dyDescent="0.35">
      <c r="A95" s="60" t="s">
        <v>44</v>
      </c>
      <c r="B95" s="2" t="s">
        <v>45</v>
      </c>
      <c r="C95" s="2" t="s">
        <v>25</v>
      </c>
      <c r="D95" s="2" t="s">
        <v>27</v>
      </c>
      <c r="E95" s="2" t="s">
        <v>6</v>
      </c>
      <c r="F95" s="2" t="s">
        <v>29</v>
      </c>
      <c r="G95" s="11" t="s">
        <v>47</v>
      </c>
      <c r="H95" s="11" t="s">
        <v>30</v>
      </c>
    </row>
    <row r="96" spans="1:8" ht="42" x14ac:dyDescent="0.35">
      <c r="A96" s="53" t="s">
        <v>259</v>
      </c>
      <c r="B96" s="2" t="s">
        <v>187</v>
      </c>
      <c r="C96" s="12"/>
      <c r="D96" s="12"/>
      <c r="E96" s="2">
        <f>C96*20</f>
        <v>0</v>
      </c>
      <c r="F96" s="12"/>
      <c r="G96" s="11"/>
      <c r="H96" s="11"/>
    </row>
    <row r="97" spans="1:8" ht="42" x14ac:dyDescent="0.35">
      <c r="A97" s="53" t="s">
        <v>260</v>
      </c>
      <c r="B97" s="2" t="s">
        <v>280</v>
      </c>
      <c r="C97" s="12"/>
      <c r="D97" s="12"/>
      <c r="E97" s="2">
        <f>C97*5</f>
        <v>0</v>
      </c>
      <c r="F97" s="12"/>
      <c r="G97" s="11"/>
      <c r="H97" s="11"/>
    </row>
    <row r="98" spans="1:8" ht="46.5" customHeight="1" x14ac:dyDescent="0.35">
      <c r="A98" s="53" t="s">
        <v>261</v>
      </c>
      <c r="B98" s="2" t="s">
        <v>281</v>
      </c>
      <c r="C98" s="12"/>
      <c r="D98" s="12"/>
      <c r="E98" s="2">
        <f>C98*10</f>
        <v>0</v>
      </c>
      <c r="F98" s="12"/>
      <c r="G98" s="11"/>
      <c r="H98" s="11"/>
    </row>
    <row r="99" spans="1:8" ht="46.5" customHeight="1" x14ac:dyDescent="0.35">
      <c r="A99" s="53" t="s">
        <v>262</v>
      </c>
      <c r="B99" s="2" t="s">
        <v>282</v>
      </c>
      <c r="C99" s="12"/>
      <c r="D99" s="12"/>
      <c r="E99" s="2">
        <f>C99*4</f>
        <v>0</v>
      </c>
      <c r="F99" s="12"/>
      <c r="G99" s="11"/>
      <c r="H99" s="11"/>
    </row>
    <row r="100" spans="1:8" ht="42" x14ac:dyDescent="0.35">
      <c r="A100" s="53" t="s">
        <v>284</v>
      </c>
      <c r="B100" s="2" t="s">
        <v>283</v>
      </c>
      <c r="C100" s="12"/>
      <c r="D100" s="12"/>
      <c r="E100" s="2">
        <f>C100*2</f>
        <v>0</v>
      </c>
      <c r="F100" s="12"/>
      <c r="G100" s="11"/>
      <c r="H100" s="11"/>
    </row>
    <row r="101" spans="1:8" ht="42" x14ac:dyDescent="0.35">
      <c r="A101" s="53" t="s">
        <v>263</v>
      </c>
      <c r="B101" s="2" t="s">
        <v>31</v>
      </c>
      <c r="C101" s="12"/>
      <c r="D101" s="12"/>
      <c r="E101" s="2">
        <f>C101*0.5</f>
        <v>0</v>
      </c>
      <c r="F101" s="12"/>
      <c r="G101" s="11"/>
      <c r="H101" s="11"/>
    </row>
    <row r="102" spans="1:8" ht="42" x14ac:dyDescent="0.35">
      <c r="A102" s="53" t="s">
        <v>369</v>
      </c>
      <c r="B102" s="2" t="s">
        <v>368</v>
      </c>
      <c r="C102" s="12"/>
      <c r="D102" s="12"/>
      <c r="E102" s="2">
        <f>C102*1.5</f>
        <v>0</v>
      </c>
      <c r="F102" s="12"/>
      <c r="G102" s="11"/>
      <c r="H102" s="11"/>
    </row>
    <row r="103" spans="1:8" ht="21" x14ac:dyDescent="0.35">
      <c r="A103" s="53" t="s">
        <v>367</v>
      </c>
      <c r="B103" s="2" t="s">
        <v>20</v>
      </c>
      <c r="C103" s="12"/>
      <c r="D103" s="12"/>
      <c r="E103" s="2">
        <f>C103*10</f>
        <v>0</v>
      </c>
      <c r="F103" s="12"/>
      <c r="G103" s="11"/>
      <c r="H103" s="11"/>
    </row>
    <row r="104" spans="1:8" ht="19.5" customHeight="1" x14ac:dyDescent="0.35">
      <c r="A104" s="59" t="s">
        <v>53</v>
      </c>
      <c r="B104" s="59"/>
      <c r="C104" s="59"/>
      <c r="D104" s="59"/>
      <c r="E104" s="59">
        <f>SUM(E96:E103)</f>
        <v>0</v>
      </c>
      <c r="F104" s="59"/>
      <c r="G104" s="57">
        <f>SUM(G96:G103)</f>
        <v>0</v>
      </c>
      <c r="H104" s="57"/>
    </row>
    <row r="105" spans="1:8" x14ac:dyDescent="0.35">
      <c r="A105" s="8"/>
      <c r="B105" s="8"/>
      <c r="C105" s="8"/>
      <c r="D105" s="8"/>
      <c r="E105" s="8"/>
      <c r="F105" s="8"/>
      <c r="G105" s="8"/>
    </row>
    <row r="106" spans="1:8" ht="15" customHeight="1" x14ac:dyDescent="0.35">
      <c r="A106" s="99" t="s">
        <v>370</v>
      </c>
      <c r="B106" s="100"/>
      <c r="C106" s="100"/>
      <c r="D106" s="100"/>
      <c r="E106" s="100"/>
      <c r="F106" s="100"/>
      <c r="G106" s="100"/>
      <c r="H106" s="100"/>
    </row>
    <row r="107" spans="1:8" ht="52.5" x14ac:dyDescent="0.35">
      <c r="A107" s="10" t="s">
        <v>44</v>
      </c>
      <c r="B107" s="10" t="s">
        <v>45</v>
      </c>
      <c r="C107" s="10" t="s">
        <v>5</v>
      </c>
      <c r="D107" s="10" t="s">
        <v>27</v>
      </c>
      <c r="E107" s="10" t="s">
        <v>6</v>
      </c>
      <c r="F107" s="9" t="s">
        <v>29</v>
      </c>
      <c r="G107" s="11" t="s">
        <v>47</v>
      </c>
      <c r="H107" s="11" t="s">
        <v>30</v>
      </c>
    </row>
    <row r="108" spans="1:8" ht="31.5" x14ac:dyDescent="0.35">
      <c r="A108" s="53" t="s">
        <v>253</v>
      </c>
      <c r="B108" s="2" t="s">
        <v>185</v>
      </c>
      <c r="C108" s="12"/>
      <c r="D108" s="12"/>
      <c r="E108" s="2">
        <f>C108*5</f>
        <v>0</v>
      </c>
      <c r="F108" s="12"/>
      <c r="G108" s="11"/>
      <c r="H108" s="11"/>
    </row>
    <row r="109" spans="1:8" ht="52.5" x14ac:dyDescent="0.35">
      <c r="A109" s="53" t="s">
        <v>254</v>
      </c>
      <c r="B109" s="2" t="s">
        <v>186</v>
      </c>
      <c r="C109" s="12"/>
      <c r="D109" s="12"/>
      <c r="E109" s="2">
        <f>C109*2</f>
        <v>0</v>
      </c>
      <c r="F109" s="12"/>
      <c r="G109" s="11"/>
      <c r="H109" s="11"/>
    </row>
    <row r="110" spans="1:8" ht="31.5" x14ac:dyDescent="0.35">
      <c r="A110" s="53" t="s">
        <v>255</v>
      </c>
      <c r="B110" s="2" t="s">
        <v>187</v>
      </c>
      <c r="C110" s="12"/>
      <c r="D110" s="12"/>
      <c r="E110" s="2">
        <f>C110*20</f>
        <v>0</v>
      </c>
      <c r="F110" s="12"/>
      <c r="G110" s="11"/>
      <c r="H110" s="11"/>
    </row>
    <row r="111" spans="1:8" ht="52.5" x14ac:dyDescent="0.35">
      <c r="A111" s="53" t="s">
        <v>256</v>
      </c>
      <c r="B111" s="2" t="s">
        <v>188</v>
      </c>
      <c r="C111" s="12"/>
      <c r="D111" s="12"/>
      <c r="E111" s="2">
        <f>C111*5</f>
        <v>0</v>
      </c>
      <c r="F111" s="12"/>
      <c r="G111" s="11"/>
      <c r="H111" s="11"/>
    </row>
    <row r="112" spans="1:8" ht="21" x14ac:dyDescent="0.35">
      <c r="A112" s="53" t="s">
        <v>257</v>
      </c>
      <c r="B112" s="2"/>
      <c r="C112" s="12"/>
      <c r="D112" s="12"/>
      <c r="E112" s="2"/>
      <c r="F112" s="12"/>
      <c r="G112" s="11"/>
      <c r="H112" s="11"/>
    </row>
    <row r="113" spans="1:8" ht="21" x14ac:dyDescent="0.35">
      <c r="A113" s="53" t="s">
        <v>258</v>
      </c>
      <c r="B113" s="2"/>
      <c r="C113" s="12"/>
      <c r="D113" s="12"/>
      <c r="E113" s="2"/>
      <c r="F113" s="12"/>
      <c r="G113" s="11"/>
      <c r="H113" s="27"/>
    </row>
    <row r="114" spans="1:8" ht="42" x14ac:dyDescent="0.35">
      <c r="A114" s="53" t="s">
        <v>269</v>
      </c>
      <c r="B114" s="2" t="s">
        <v>268</v>
      </c>
      <c r="C114" s="12"/>
      <c r="D114" s="12"/>
      <c r="E114" s="2">
        <f>C114*10</f>
        <v>0</v>
      </c>
      <c r="F114" s="12"/>
      <c r="G114" s="11"/>
      <c r="H114" s="27"/>
    </row>
    <row r="115" spans="1:8" ht="42" x14ac:dyDescent="0.35">
      <c r="A115" s="53" t="s">
        <v>270</v>
      </c>
      <c r="B115" s="2" t="s">
        <v>371</v>
      </c>
      <c r="C115" s="12"/>
      <c r="D115" s="12"/>
      <c r="E115" s="2">
        <f>C115*4</f>
        <v>0</v>
      </c>
      <c r="F115" s="12"/>
      <c r="G115" s="11"/>
      <c r="H115" s="27"/>
    </row>
    <row r="116" spans="1:8" ht="42" x14ac:dyDescent="0.35">
      <c r="A116" s="53" t="s">
        <v>372</v>
      </c>
      <c r="B116" s="2" t="s">
        <v>26</v>
      </c>
      <c r="C116" s="12"/>
      <c r="D116" s="12"/>
      <c r="E116" s="2">
        <f>C116*5</f>
        <v>0</v>
      </c>
      <c r="F116" s="12"/>
      <c r="G116" s="11"/>
      <c r="H116" s="27"/>
    </row>
    <row r="117" spans="1:8" ht="42" x14ac:dyDescent="0.35">
      <c r="A117" s="53" t="s">
        <v>273</v>
      </c>
      <c r="B117" s="2" t="s">
        <v>274</v>
      </c>
      <c r="C117" s="12"/>
      <c r="D117" s="12"/>
      <c r="E117" s="2">
        <f>C117*2</f>
        <v>0</v>
      </c>
      <c r="F117" s="12"/>
      <c r="G117" s="11"/>
      <c r="H117" s="27"/>
    </row>
    <row r="118" spans="1:8" ht="73.5" x14ac:dyDescent="0.35">
      <c r="A118" s="53" t="s">
        <v>275</v>
      </c>
      <c r="B118" s="2" t="s">
        <v>276</v>
      </c>
      <c r="C118" s="12"/>
      <c r="D118" s="12"/>
      <c r="E118" s="2">
        <f>C118*0.1</f>
        <v>0</v>
      </c>
      <c r="F118" s="12"/>
      <c r="G118" s="11"/>
      <c r="H118" s="27"/>
    </row>
    <row r="119" spans="1:8" ht="105" x14ac:dyDescent="0.35">
      <c r="A119" s="53" t="s">
        <v>277</v>
      </c>
      <c r="B119" s="2" t="s">
        <v>278</v>
      </c>
      <c r="C119" s="12"/>
      <c r="D119" s="12"/>
      <c r="E119" s="2">
        <f>C119*0.2</f>
        <v>0</v>
      </c>
      <c r="F119" s="12"/>
      <c r="G119" s="11"/>
      <c r="H119" s="11"/>
    </row>
    <row r="120" spans="1:8" ht="31.5" x14ac:dyDescent="0.35">
      <c r="A120" s="53" t="s">
        <v>279</v>
      </c>
      <c r="B120" s="2" t="s">
        <v>19</v>
      </c>
      <c r="C120" s="12"/>
      <c r="D120" s="12"/>
      <c r="E120" s="2">
        <f>C120*5</f>
        <v>0</v>
      </c>
      <c r="F120" s="12"/>
      <c r="G120" s="11"/>
      <c r="H120" s="11"/>
    </row>
    <row r="121" spans="1:8" ht="19.5" customHeight="1" x14ac:dyDescent="0.35">
      <c r="A121" s="56" t="s">
        <v>53</v>
      </c>
      <c r="B121" s="61"/>
      <c r="C121" s="61"/>
      <c r="D121" s="61"/>
      <c r="E121" s="56">
        <f>SUM(E108:E120)</f>
        <v>0</v>
      </c>
      <c r="F121" s="56"/>
      <c r="G121" s="57">
        <f>SUM(G108:G120)</f>
        <v>0</v>
      </c>
      <c r="H121" s="57"/>
    </row>
    <row r="122" spans="1:8" ht="12.75" customHeight="1" x14ac:dyDescent="0.35"/>
    <row r="123" spans="1:8" ht="16.5" customHeight="1" x14ac:dyDescent="0.35">
      <c r="A123" s="94" t="s">
        <v>373</v>
      </c>
      <c r="B123" s="94"/>
      <c r="C123" s="94"/>
      <c r="D123" s="94"/>
      <c r="E123" s="94"/>
      <c r="F123" s="94"/>
      <c r="G123" s="94"/>
    </row>
    <row r="124" spans="1:8" ht="52.5" x14ac:dyDescent="0.35">
      <c r="A124" s="2" t="s">
        <v>44</v>
      </c>
      <c r="B124" s="2" t="s">
        <v>45</v>
      </c>
      <c r="C124" s="2" t="s">
        <v>25</v>
      </c>
      <c r="D124" s="2" t="s">
        <v>27</v>
      </c>
      <c r="E124" s="2" t="s">
        <v>6</v>
      </c>
      <c r="F124" s="2" t="s">
        <v>29</v>
      </c>
      <c r="G124" s="11" t="s">
        <v>47</v>
      </c>
      <c r="H124" s="11" t="s">
        <v>30</v>
      </c>
    </row>
    <row r="125" spans="1:8" ht="63" x14ac:dyDescent="0.35">
      <c r="A125" s="53" t="s">
        <v>290</v>
      </c>
      <c r="B125" s="2" t="s">
        <v>21</v>
      </c>
      <c r="C125" s="12"/>
      <c r="D125" s="12"/>
      <c r="E125" s="2">
        <f>C125*$F$16/24</f>
        <v>0</v>
      </c>
      <c r="F125" s="12"/>
      <c r="G125" s="11"/>
      <c r="H125" s="11"/>
    </row>
    <row r="126" spans="1:8" ht="63" x14ac:dyDescent="0.35">
      <c r="A126" s="53" t="s">
        <v>291</v>
      </c>
      <c r="B126" s="2" t="s">
        <v>21</v>
      </c>
      <c r="C126" s="12"/>
      <c r="D126" s="12"/>
      <c r="E126" s="2">
        <f>C126*$F$16/24</f>
        <v>0</v>
      </c>
      <c r="F126" s="12"/>
      <c r="G126" s="11"/>
      <c r="H126" s="11"/>
    </row>
    <row r="127" spans="1:8" ht="63" x14ac:dyDescent="0.35">
      <c r="A127" s="53" t="s">
        <v>289</v>
      </c>
      <c r="B127" s="2" t="s">
        <v>21</v>
      </c>
      <c r="C127" s="12"/>
      <c r="D127" s="12"/>
      <c r="E127" s="2">
        <f>C127*$F$16/24</f>
        <v>0</v>
      </c>
      <c r="F127" s="12"/>
      <c r="G127" s="11"/>
      <c r="H127" s="11"/>
    </row>
    <row r="128" spans="1:8" ht="63" x14ac:dyDescent="0.35">
      <c r="A128" s="53" t="s">
        <v>288</v>
      </c>
      <c r="B128" s="2" t="s">
        <v>21</v>
      </c>
      <c r="C128" s="12"/>
      <c r="D128" s="12"/>
      <c r="E128" s="2">
        <f>C128*$F$16/24</f>
        <v>0</v>
      </c>
      <c r="F128" s="12"/>
      <c r="G128" s="11"/>
      <c r="H128" s="11"/>
    </row>
    <row r="129" spans="1:8" ht="63" x14ac:dyDescent="0.35">
      <c r="A129" s="53" t="s">
        <v>292</v>
      </c>
      <c r="B129" s="2" t="s">
        <v>21</v>
      </c>
      <c r="C129" s="12"/>
      <c r="D129" s="12"/>
      <c r="E129" s="2">
        <f>C129*$F$16/24</f>
        <v>0</v>
      </c>
      <c r="F129" s="12"/>
      <c r="G129" s="11"/>
      <c r="H129" s="11"/>
    </row>
    <row r="130" spans="1:8" ht="63" x14ac:dyDescent="0.35">
      <c r="A130" s="53" t="s">
        <v>287</v>
      </c>
      <c r="B130" s="2" t="s">
        <v>22</v>
      </c>
      <c r="C130" s="12"/>
      <c r="D130" s="12"/>
      <c r="E130" s="2">
        <f>C130*$F$16/25</f>
        <v>0</v>
      </c>
      <c r="F130" s="12"/>
      <c r="G130" s="11"/>
      <c r="H130" s="11"/>
    </row>
    <row r="131" spans="1:8" ht="63" x14ac:dyDescent="0.35">
      <c r="A131" s="53" t="s">
        <v>285</v>
      </c>
      <c r="B131" s="2" t="s">
        <v>22</v>
      </c>
      <c r="C131" s="12"/>
      <c r="D131" s="12"/>
      <c r="E131" s="2">
        <f>C131*$F$16/25</f>
        <v>0</v>
      </c>
      <c r="F131" s="12"/>
      <c r="G131" s="11"/>
      <c r="H131" s="11"/>
    </row>
    <row r="132" spans="1:8" ht="63" x14ac:dyDescent="0.35">
      <c r="A132" s="53" t="s">
        <v>286</v>
      </c>
      <c r="B132" s="2" t="s">
        <v>22</v>
      </c>
      <c r="C132" s="12"/>
      <c r="D132" s="12"/>
      <c r="E132" s="2">
        <f>C132*$F$16/25</f>
        <v>0</v>
      </c>
      <c r="F132" s="12"/>
      <c r="G132" s="11"/>
      <c r="H132" s="11"/>
    </row>
    <row r="133" spans="1:8" ht="63" x14ac:dyDescent="0.35">
      <c r="A133" s="53" t="s">
        <v>293</v>
      </c>
      <c r="B133" s="2" t="s">
        <v>21</v>
      </c>
      <c r="C133" s="12"/>
      <c r="D133" s="12"/>
      <c r="E133" s="2">
        <f>C133*$F$16/24</f>
        <v>0</v>
      </c>
      <c r="F133" s="12"/>
      <c r="G133" s="11"/>
      <c r="H133" s="11"/>
    </row>
    <row r="134" spans="1:8" ht="63" x14ac:dyDescent="0.35">
      <c r="A134" s="53" t="s">
        <v>294</v>
      </c>
      <c r="B134" s="2" t="s">
        <v>22</v>
      </c>
      <c r="C134" s="12"/>
      <c r="D134" s="12"/>
      <c r="E134" s="2">
        <f>C134*$F$16/25</f>
        <v>0</v>
      </c>
      <c r="F134" s="12"/>
      <c r="G134" s="11"/>
      <c r="H134" s="11"/>
    </row>
    <row r="135" spans="1:8" ht="63" x14ac:dyDescent="0.35">
      <c r="A135" s="53" t="s">
        <v>295</v>
      </c>
      <c r="B135" s="2" t="s">
        <v>21</v>
      </c>
      <c r="C135" s="12"/>
      <c r="D135" s="12"/>
      <c r="E135" s="2">
        <f>C135*$F$16/24</f>
        <v>0</v>
      </c>
      <c r="F135" s="12"/>
      <c r="G135" s="11"/>
      <c r="H135" s="11"/>
    </row>
    <row r="136" spans="1:8" ht="63" x14ac:dyDescent="0.35">
      <c r="A136" s="53" t="s">
        <v>296</v>
      </c>
      <c r="B136" s="2" t="s">
        <v>23</v>
      </c>
      <c r="C136" s="12"/>
      <c r="D136" s="12"/>
      <c r="E136" s="2">
        <f>C136*$F$16/28</f>
        <v>0</v>
      </c>
      <c r="F136" s="12"/>
      <c r="G136" s="11"/>
      <c r="H136" s="11"/>
    </row>
    <row r="137" spans="1:8" ht="63" x14ac:dyDescent="0.35">
      <c r="A137" s="53" t="s">
        <v>297</v>
      </c>
      <c r="B137" s="2" t="s">
        <v>23</v>
      </c>
      <c r="C137" s="12"/>
      <c r="D137" s="12"/>
      <c r="E137" s="2">
        <f>C137*$F$16/28</f>
        <v>0</v>
      </c>
      <c r="F137" s="12"/>
      <c r="G137" s="11"/>
      <c r="H137" s="11"/>
    </row>
    <row r="138" spans="1:8" ht="63" x14ac:dyDescent="0.35">
      <c r="A138" s="53" t="s">
        <v>298</v>
      </c>
      <c r="B138" s="2" t="s">
        <v>23</v>
      </c>
      <c r="C138" s="12"/>
      <c r="D138" s="12"/>
      <c r="E138" s="2">
        <f>C138*$F$16/28</f>
        <v>0</v>
      </c>
      <c r="F138" s="12"/>
      <c r="G138" s="11"/>
      <c r="H138" s="11"/>
    </row>
    <row r="139" spans="1:8" ht="63" x14ac:dyDescent="0.35">
      <c r="A139" s="53" t="s">
        <v>299</v>
      </c>
      <c r="B139" s="2" t="s">
        <v>23</v>
      </c>
      <c r="C139" s="12"/>
      <c r="D139" s="12"/>
      <c r="E139" s="2">
        <f>C139*$F$16/28</f>
        <v>0</v>
      </c>
      <c r="F139" s="12"/>
      <c r="G139" s="11"/>
      <c r="H139" s="11"/>
    </row>
    <row r="140" spans="1:8" ht="63" x14ac:dyDescent="0.35">
      <c r="A140" s="53" t="s">
        <v>300</v>
      </c>
      <c r="B140" s="2" t="s">
        <v>23</v>
      </c>
      <c r="C140" s="12"/>
      <c r="D140" s="12"/>
      <c r="E140" s="2">
        <f>C140*$F$16/28</f>
        <v>0</v>
      </c>
      <c r="F140" s="12"/>
      <c r="G140" s="11"/>
      <c r="H140" s="11"/>
    </row>
    <row r="141" spans="1:8" ht="63" x14ac:dyDescent="0.35">
      <c r="A141" s="53" t="s">
        <v>303</v>
      </c>
      <c r="B141" s="2" t="s">
        <v>301</v>
      </c>
      <c r="C141" s="12"/>
      <c r="D141" s="12"/>
      <c r="E141" s="2">
        <f>C141*$F$16/32</f>
        <v>0</v>
      </c>
      <c r="F141" s="12"/>
      <c r="G141" s="11"/>
      <c r="H141" s="11"/>
    </row>
    <row r="142" spans="1:8" ht="63" x14ac:dyDescent="0.35">
      <c r="A142" s="53" t="s">
        <v>302</v>
      </c>
      <c r="B142" s="2" t="s">
        <v>301</v>
      </c>
      <c r="C142" s="12"/>
      <c r="D142" s="12"/>
      <c r="E142" s="2">
        <f>C142*$F$16/32</f>
        <v>0</v>
      </c>
      <c r="F142" s="12"/>
      <c r="G142" s="11"/>
      <c r="H142" s="11"/>
    </row>
    <row r="143" spans="1:8" ht="63" x14ac:dyDescent="0.35">
      <c r="A143" s="53" t="s">
        <v>375</v>
      </c>
      <c r="B143" s="2" t="s">
        <v>301</v>
      </c>
      <c r="C143" s="12"/>
      <c r="D143" s="12"/>
      <c r="E143" s="2">
        <f>C143*$F$16/32</f>
        <v>0</v>
      </c>
      <c r="F143" s="12"/>
      <c r="G143" s="11"/>
      <c r="H143" s="11"/>
    </row>
    <row r="144" spans="1:8" ht="63" x14ac:dyDescent="0.35">
      <c r="A144" s="53" t="s">
        <v>265</v>
      </c>
      <c r="B144" s="2" t="s">
        <v>301</v>
      </c>
      <c r="C144" s="12"/>
      <c r="D144" s="12"/>
      <c r="E144" s="2">
        <f>C144*$F$16/32</f>
        <v>0</v>
      </c>
      <c r="F144" s="12"/>
      <c r="G144" s="11"/>
      <c r="H144" s="11"/>
    </row>
    <row r="145" spans="1:8" ht="22.5" customHeight="1" x14ac:dyDescent="0.35">
      <c r="A145" s="59" t="s">
        <v>53</v>
      </c>
      <c r="B145" s="60"/>
      <c r="C145" s="60"/>
      <c r="D145" s="60"/>
      <c r="E145" s="59">
        <f>SUM(E125:E144)</f>
        <v>0</v>
      </c>
      <c r="F145" s="59"/>
      <c r="G145" s="57">
        <f>SUM(G125:G144)</f>
        <v>0</v>
      </c>
      <c r="H145" s="57"/>
    </row>
    <row r="146" spans="1:8" ht="15.75" customHeight="1" x14ac:dyDescent="0.35"/>
    <row r="147" spans="1:8" ht="16.5" customHeight="1" x14ac:dyDescent="0.35">
      <c r="A147" s="94" t="s">
        <v>374</v>
      </c>
      <c r="B147" s="94"/>
      <c r="C147" s="94"/>
      <c r="D147" s="94"/>
      <c r="E147" s="94"/>
      <c r="F147" s="94"/>
      <c r="G147" s="94"/>
    </row>
    <row r="148" spans="1:8" ht="52.5" x14ac:dyDescent="0.35">
      <c r="A148" s="2" t="s">
        <v>3</v>
      </c>
      <c r="B148" s="2" t="s">
        <v>4</v>
      </c>
      <c r="C148" s="2" t="s">
        <v>5</v>
      </c>
      <c r="D148" s="2" t="s">
        <v>27</v>
      </c>
      <c r="E148" s="2" t="s">
        <v>6</v>
      </c>
      <c r="F148" s="2" t="s">
        <v>29</v>
      </c>
      <c r="G148" s="11" t="s">
        <v>47</v>
      </c>
      <c r="H148" s="11" t="s">
        <v>30</v>
      </c>
    </row>
    <row r="149" spans="1:8" ht="21" x14ac:dyDescent="0.35">
      <c r="A149" s="53" t="s">
        <v>305</v>
      </c>
      <c r="B149" s="2" t="s">
        <v>306</v>
      </c>
      <c r="C149" s="12"/>
      <c r="D149" s="12"/>
      <c r="E149" s="2">
        <f>C149*0.5</f>
        <v>0</v>
      </c>
      <c r="F149" s="12"/>
      <c r="G149" s="11"/>
      <c r="H149" s="11"/>
    </row>
    <row r="150" spans="1:8" ht="31.5" x14ac:dyDescent="0.35">
      <c r="A150" s="54"/>
      <c r="B150" s="2" t="s">
        <v>324</v>
      </c>
      <c r="C150" s="12"/>
      <c r="D150" s="12"/>
      <c r="E150" s="2">
        <f>C150*0.5/4</f>
        <v>0</v>
      </c>
      <c r="F150" s="12"/>
      <c r="G150" s="11"/>
      <c r="H150" s="11"/>
    </row>
    <row r="151" spans="1:8" ht="31.5" x14ac:dyDescent="0.35">
      <c r="A151" s="53" t="s">
        <v>376</v>
      </c>
      <c r="B151" s="2" t="s">
        <v>308</v>
      </c>
      <c r="C151" s="12"/>
      <c r="D151" s="12"/>
      <c r="E151" s="2">
        <f>C151*0.5</f>
        <v>0</v>
      </c>
      <c r="F151" s="12"/>
      <c r="G151" s="11"/>
      <c r="H151" s="11"/>
    </row>
    <row r="152" spans="1:8" ht="31.5" x14ac:dyDescent="0.35">
      <c r="A152" s="53" t="s">
        <v>309</v>
      </c>
      <c r="B152" s="2" t="s">
        <v>310</v>
      </c>
      <c r="C152" s="12"/>
      <c r="D152" s="12"/>
      <c r="E152" s="2">
        <f>C152*0.2</f>
        <v>0</v>
      </c>
      <c r="F152" s="12"/>
      <c r="G152" s="11"/>
      <c r="H152" s="11"/>
    </row>
    <row r="153" spans="1:8" ht="21" x14ac:dyDescent="0.35">
      <c r="A153" s="53" t="s">
        <v>312</v>
      </c>
      <c r="B153" s="2" t="s">
        <v>311</v>
      </c>
      <c r="C153" s="12"/>
      <c r="D153" s="12"/>
      <c r="E153" s="2">
        <f>C153*0.2</f>
        <v>0</v>
      </c>
      <c r="F153" s="12"/>
      <c r="G153" s="11"/>
      <c r="H153" s="11"/>
    </row>
    <row r="154" spans="1:8" ht="63" x14ac:dyDescent="0.35">
      <c r="A154" s="53" t="s">
        <v>313</v>
      </c>
      <c r="B154" s="2" t="s">
        <v>314</v>
      </c>
      <c r="C154" s="12"/>
      <c r="D154" s="12"/>
      <c r="E154" s="2">
        <f>C154*$F$16/48</f>
        <v>0</v>
      </c>
      <c r="F154" s="12"/>
      <c r="G154" s="11"/>
      <c r="H154" s="11"/>
    </row>
    <row r="155" spans="1:8" ht="31.5" x14ac:dyDescent="0.35">
      <c r="A155" s="54"/>
      <c r="B155" s="2" t="s">
        <v>324</v>
      </c>
      <c r="C155" s="12"/>
      <c r="D155" s="12"/>
      <c r="E155" s="2">
        <f>(C155*$F$16/48)/4</f>
        <v>0</v>
      </c>
      <c r="F155" s="12"/>
      <c r="G155" s="11"/>
      <c r="H155" s="11"/>
    </row>
    <row r="156" spans="1:8" ht="63" x14ac:dyDescent="0.35">
      <c r="A156" s="53" t="s">
        <v>315</v>
      </c>
      <c r="B156" s="2" t="s">
        <v>314</v>
      </c>
      <c r="C156" s="12"/>
      <c r="D156" s="12"/>
      <c r="E156" s="2">
        <f>C156*$F$16/48</f>
        <v>0</v>
      </c>
      <c r="F156" s="12"/>
      <c r="G156" s="11"/>
      <c r="H156" s="11"/>
    </row>
    <row r="157" spans="1:8" ht="31.5" x14ac:dyDescent="0.35">
      <c r="A157" s="54"/>
      <c r="B157" s="2" t="s">
        <v>324</v>
      </c>
      <c r="C157" s="12"/>
      <c r="D157" s="12"/>
      <c r="E157" s="2">
        <f>(C157*$F$16/48)/4</f>
        <v>0</v>
      </c>
      <c r="F157" s="12"/>
      <c r="G157" s="11"/>
      <c r="H157" s="27"/>
    </row>
    <row r="158" spans="1:8" ht="63" x14ac:dyDescent="0.35">
      <c r="A158" s="53" t="s">
        <v>316</v>
      </c>
      <c r="B158" s="2" t="s">
        <v>314</v>
      </c>
      <c r="C158" s="12"/>
      <c r="D158" s="12"/>
      <c r="E158" s="2">
        <f>C158*$F$16/48</f>
        <v>0</v>
      </c>
      <c r="F158" s="12"/>
      <c r="G158" s="11"/>
      <c r="H158" s="27"/>
    </row>
    <row r="159" spans="1:8" ht="31.5" x14ac:dyDescent="0.35">
      <c r="A159" s="54"/>
      <c r="B159" s="2" t="s">
        <v>324</v>
      </c>
      <c r="C159" s="12"/>
      <c r="D159" s="12"/>
      <c r="E159" s="2">
        <f>(C159*$F$16/48)/4</f>
        <v>0</v>
      </c>
      <c r="F159" s="12"/>
      <c r="G159" s="11"/>
      <c r="H159" s="27"/>
    </row>
    <row r="160" spans="1:8" ht="63" x14ac:dyDescent="0.35">
      <c r="A160" s="53" t="s">
        <v>318</v>
      </c>
      <c r="B160" s="2" t="s">
        <v>314</v>
      </c>
      <c r="C160" s="12"/>
      <c r="D160" s="12"/>
      <c r="E160" s="2">
        <f>C160*$F$16/48</f>
        <v>0</v>
      </c>
      <c r="F160" s="12"/>
      <c r="G160" s="11"/>
      <c r="H160" s="27"/>
    </row>
    <row r="161" spans="1:8" ht="31.5" x14ac:dyDescent="0.35">
      <c r="A161" s="54"/>
      <c r="B161" s="2" t="s">
        <v>324</v>
      </c>
      <c r="C161" s="12"/>
      <c r="D161" s="12"/>
      <c r="E161" s="2">
        <f>(C161*$F$16/48)/4</f>
        <v>0</v>
      </c>
      <c r="F161" s="12"/>
      <c r="G161" s="11"/>
      <c r="H161" s="27"/>
    </row>
    <row r="162" spans="1:8" ht="63" x14ac:dyDescent="0.35">
      <c r="A162" s="53" t="s">
        <v>317</v>
      </c>
      <c r="B162" s="2" t="s">
        <v>314</v>
      </c>
      <c r="C162" s="12"/>
      <c r="D162" s="12"/>
      <c r="E162" s="2">
        <f>C162*$F$16/48</f>
        <v>0</v>
      </c>
      <c r="F162" s="12"/>
      <c r="G162" s="11"/>
      <c r="H162" s="27"/>
    </row>
    <row r="163" spans="1:8" ht="31.5" x14ac:dyDescent="0.35">
      <c r="A163" s="54"/>
      <c r="B163" s="2" t="s">
        <v>324</v>
      </c>
      <c r="C163" s="12"/>
      <c r="D163" s="12"/>
      <c r="E163" s="2">
        <f>(C163*$F$16/48)/4</f>
        <v>0</v>
      </c>
      <c r="F163" s="12"/>
      <c r="G163" s="11"/>
      <c r="H163" s="27"/>
    </row>
    <row r="164" spans="1:8" ht="63" x14ac:dyDescent="0.35">
      <c r="A164" s="53" t="s">
        <v>319</v>
      </c>
      <c r="B164" s="2" t="s">
        <v>21</v>
      </c>
      <c r="C164" s="12"/>
      <c r="D164" s="12"/>
      <c r="E164" s="2">
        <f>C164*$F$16/24</f>
        <v>0</v>
      </c>
      <c r="F164" s="12"/>
      <c r="G164" s="11"/>
      <c r="H164" s="27"/>
    </row>
    <row r="165" spans="1:8" ht="36" customHeight="1" x14ac:dyDescent="0.35">
      <c r="A165" s="53" t="s">
        <v>377</v>
      </c>
      <c r="B165" s="2" t="s">
        <v>321</v>
      </c>
      <c r="C165" s="12"/>
      <c r="D165" s="12"/>
      <c r="E165" s="2">
        <f>C165*2</f>
        <v>0</v>
      </c>
      <c r="F165" s="12"/>
      <c r="G165" s="11"/>
      <c r="H165" s="27"/>
    </row>
    <row r="166" spans="1:8" ht="31.5" x14ac:dyDescent="0.35">
      <c r="A166" s="54"/>
      <c r="B166" s="2" t="s">
        <v>324</v>
      </c>
      <c r="C166" s="12"/>
      <c r="D166" s="12"/>
      <c r="E166" s="2">
        <f>(C166*2)/4</f>
        <v>0</v>
      </c>
      <c r="F166" s="12"/>
      <c r="G166" s="11"/>
      <c r="H166" s="27"/>
    </row>
    <row r="167" spans="1:8" ht="42" x14ac:dyDescent="0.35">
      <c r="A167" s="53" t="s">
        <v>322</v>
      </c>
      <c r="B167" s="2" t="s">
        <v>323</v>
      </c>
      <c r="C167" s="12"/>
      <c r="D167" s="12"/>
      <c r="E167" s="2">
        <f>C167*1</f>
        <v>0</v>
      </c>
      <c r="F167" s="12"/>
      <c r="G167" s="11"/>
      <c r="H167" s="27"/>
    </row>
    <row r="168" spans="1:8" ht="31.5" x14ac:dyDescent="0.35">
      <c r="A168" s="54"/>
      <c r="B168" s="2" t="s">
        <v>324</v>
      </c>
      <c r="C168" s="12"/>
      <c r="D168" s="12"/>
      <c r="E168" s="2">
        <f>(C168*1)/4</f>
        <v>0</v>
      </c>
      <c r="F168" s="12"/>
      <c r="G168" s="11"/>
      <c r="H168" s="27"/>
    </row>
    <row r="169" spans="1:8" ht="31.5" x14ac:dyDescent="0.35">
      <c r="A169" s="53" t="s">
        <v>325</v>
      </c>
      <c r="B169" s="2" t="s">
        <v>188</v>
      </c>
      <c r="C169" s="12"/>
      <c r="D169" s="12"/>
      <c r="E169" s="2">
        <f>C169*5</f>
        <v>0</v>
      </c>
      <c r="F169" s="12"/>
      <c r="G169" s="11"/>
      <c r="H169" s="27"/>
    </row>
    <row r="170" spans="1:8" ht="21" x14ac:dyDescent="0.35">
      <c r="A170" s="53" t="s">
        <v>331</v>
      </c>
      <c r="B170" s="2" t="s">
        <v>326</v>
      </c>
      <c r="C170" s="12"/>
      <c r="D170" s="12"/>
      <c r="E170" s="2">
        <f>C170*2</f>
        <v>0</v>
      </c>
      <c r="F170" s="12"/>
      <c r="G170" s="11"/>
      <c r="H170" s="27"/>
    </row>
    <row r="171" spans="1:8" ht="21" x14ac:dyDescent="0.35">
      <c r="A171" s="53" t="s">
        <v>330</v>
      </c>
      <c r="B171" s="2" t="s">
        <v>327</v>
      </c>
      <c r="C171" s="12"/>
      <c r="D171" s="12"/>
      <c r="E171" s="2">
        <f>C171*1</f>
        <v>0</v>
      </c>
      <c r="F171" s="12"/>
      <c r="G171" s="11"/>
      <c r="H171" s="27"/>
    </row>
    <row r="172" spans="1:8" ht="31.5" x14ac:dyDescent="0.35">
      <c r="A172" s="54"/>
      <c r="B172" s="2" t="s">
        <v>328</v>
      </c>
      <c r="C172" s="12"/>
      <c r="D172" s="12"/>
      <c r="E172" s="2">
        <f>(C172*1)/4</f>
        <v>0</v>
      </c>
      <c r="F172" s="12"/>
      <c r="G172" s="11"/>
      <c r="H172" s="27"/>
    </row>
    <row r="173" spans="1:8" ht="31.5" x14ac:dyDescent="0.35">
      <c r="A173" s="53" t="s">
        <v>329</v>
      </c>
      <c r="B173" s="2" t="s">
        <v>24</v>
      </c>
      <c r="C173" s="12"/>
      <c r="D173" s="12"/>
      <c r="E173" s="2">
        <f>C173*4</f>
        <v>0</v>
      </c>
      <c r="F173" s="12"/>
      <c r="G173" s="11"/>
      <c r="H173" s="27"/>
    </row>
    <row r="174" spans="1:8" x14ac:dyDescent="0.35">
      <c r="A174" s="53" t="s">
        <v>332</v>
      </c>
      <c r="B174" s="2" t="s">
        <v>20</v>
      </c>
      <c r="C174" s="12"/>
      <c r="D174" s="12"/>
      <c r="E174" s="2">
        <f>C174*10</f>
        <v>0</v>
      </c>
      <c r="F174" s="12"/>
      <c r="G174" s="11"/>
      <c r="H174" s="27"/>
    </row>
    <row r="175" spans="1:8" ht="21" x14ac:dyDescent="0.35">
      <c r="A175" s="53" t="s">
        <v>266</v>
      </c>
      <c r="B175" s="2" t="s">
        <v>19</v>
      </c>
      <c r="C175" s="12"/>
      <c r="D175" s="12"/>
      <c r="E175" s="2">
        <f>C175*5</f>
        <v>0</v>
      </c>
      <c r="F175" s="12"/>
      <c r="G175" s="11"/>
      <c r="H175" s="27"/>
    </row>
    <row r="176" spans="1:8" ht="19.5" customHeight="1" x14ac:dyDescent="0.35">
      <c r="A176" s="56" t="s">
        <v>53</v>
      </c>
      <c r="B176" s="61"/>
      <c r="C176" s="61"/>
      <c r="D176" s="61"/>
      <c r="E176" s="56">
        <f>SUM(E149:E175)</f>
        <v>0</v>
      </c>
      <c r="F176" s="56"/>
      <c r="G176" s="57">
        <f>SUM(G149:G175)</f>
        <v>0</v>
      </c>
      <c r="H176" s="58"/>
    </row>
    <row r="178" spans="1:8" x14ac:dyDescent="0.35">
      <c r="A178" s="94" t="s">
        <v>339</v>
      </c>
      <c r="B178" s="94"/>
      <c r="C178" s="94"/>
      <c r="D178" s="94"/>
      <c r="E178" s="94"/>
      <c r="F178" s="94"/>
      <c r="G178" s="94"/>
    </row>
    <row r="179" spans="1:8" ht="22.5" customHeight="1" x14ac:dyDescent="0.35">
      <c r="A179" s="91" t="s">
        <v>64</v>
      </c>
      <c r="B179" s="92"/>
      <c r="C179" s="92"/>
      <c r="D179" s="93"/>
      <c r="E179" s="170" t="s">
        <v>336</v>
      </c>
      <c r="F179" s="171"/>
      <c r="G179" s="125" t="s">
        <v>337</v>
      </c>
      <c r="H179" s="126"/>
    </row>
    <row r="180" spans="1:8" ht="26.25" customHeight="1" x14ac:dyDescent="0.35">
      <c r="A180" s="73" t="s">
        <v>8</v>
      </c>
      <c r="B180" s="74"/>
      <c r="C180" s="74"/>
      <c r="D180" s="75"/>
      <c r="E180" s="76">
        <f>E30</f>
        <v>0</v>
      </c>
      <c r="F180" s="77"/>
      <c r="G180" s="83">
        <f>G30</f>
        <v>0</v>
      </c>
      <c r="H180" s="84"/>
    </row>
    <row r="181" spans="1:8" ht="34" customHeight="1" x14ac:dyDescent="0.35">
      <c r="A181" s="78" t="s">
        <v>341</v>
      </c>
      <c r="B181" s="79"/>
      <c r="C181" s="79"/>
      <c r="D181" s="80"/>
      <c r="E181" s="90">
        <f>E69</f>
        <v>0</v>
      </c>
      <c r="F181" s="82"/>
      <c r="G181" s="127">
        <f>G69</f>
        <v>0</v>
      </c>
      <c r="H181" s="84"/>
    </row>
    <row r="182" spans="1:8" ht="32" customHeight="1" x14ac:dyDescent="0.35">
      <c r="A182" s="73" t="s">
        <v>349</v>
      </c>
      <c r="B182" s="74"/>
      <c r="C182" s="74"/>
      <c r="D182" s="75"/>
      <c r="E182" s="76">
        <f>E92</f>
        <v>0</v>
      </c>
      <c r="F182" s="77"/>
      <c r="G182" s="83">
        <f>G92</f>
        <v>0</v>
      </c>
      <c r="H182" s="84"/>
    </row>
    <row r="183" spans="1:8" x14ac:dyDescent="0.35">
      <c r="A183" s="78" t="s">
        <v>366</v>
      </c>
      <c r="B183" s="79"/>
      <c r="C183" s="79"/>
      <c r="D183" s="80"/>
      <c r="E183" s="81">
        <f>E104</f>
        <v>0</v>
      </c>
      <c r="F183" s="82"/>
      <c r="G183" s="83">
        <f>G104</f>
        <v>0</v>
      </c>
      <c r="H183" s="84"/>
    </row>
    <row r="184" spans="1:8" x14ac:dyDescent="0.35">
      <c r="A184" s="73" t="s">
        <v>370</v>
      </c>
      <c r="B184" s="74"/>
      <c r="C184" s="74"/>
      <c r="D184" s="75"/>
      <c r="E184" s="76">
        <f>E121</f>
        <v>0</v>
      </c>
      <c r="F184" s="77"/>
      <c r="G184" s="83">
        <f>G121</f>
        <v>0</v>
      </c>
      <c r="H184" s="84"/>
    </row>
    <row r="185" spans="1:8" ht="13" customHeight="1" x14ac:dyDescent="0.35">
      <c r="A185" s="78" t="s">
        <v>373</v>
      </c>
      <c r="B185" s="79"/>
      <c r="C185" s="79"/>
      <c r="D185" s="80"/>
      <c r="E185" s="81">
        <f>E145</f>
        <v>0</v>
      </c>
      <c r="F185" s="82"/>
      <c r="G185" s="83">
        <f>G145</f>
        <v>0</v>
      </c>
      <c r="H185" s="84"/>
    </row>
    <row r="186" spans="1:8" ht="24.5" customHeight="1" x14ac:dyDescent="0.35">
      <c r="A186" s="73" t="s">
        <v>374</v>
      </c>
      <c r="B186" s="74"/>
      <c r="C186" s="74"/>
      <c r="D186" s="75"/>
      <c r="E186" s="76">
        <f>E176</f>
        <v>0</v>
      </c>
      <c r="F186" s="77"/>
      <c r="G186" s="83">
        <f>G176</f>
        <v>0</v>
      </c>
      <c r="H186" s="84"/>
    </row>
    <row r="187" spans="1:8" x14ac:dyDescent="0.35">
      <c r="A187" s="85" t="s">
        <v>338</v>
      </c>
      <c r="B187" s="86"/>
      <c r="C187" s="86"/>
      <c r="D187" s="87"/>
      <c r="E187" s="168">
        <f>SUM(E180:F186)</f>
        <v>0</v>
      </c>
      <c r="F187" s="169"/>
      <c r="G187" s="130">
        <f>SUM(G180:H186)</f>
        <v>0</v>
      </c>
      <c r="H187" s="131"/>
    </row>
  </sheetData>
  <sheetProtection selectLockedCells="1"/>
  <mergeCells count="56">
    <mergeCell ref="A1:H1"/>
    <mergeCell ref="A2:H2"/>
    <mergeCell ref="A3:H3"/>
    <mergeCell ref="A5:H5"/>
    <mergeCell ref="B6:F6"/>
    <mergeCell ref="G6:H8"/>
    <mergeCell ref="B7:F7"/>
    <mergeCell ref="B8:F8"/>
    <mergeCell ref="A18:H18"/>
    <mergeCell ref="B9:C9"/>
    <mergeCell ref="A10:H10"/>
    <mergeCell ref="B11:C11"/>
    <mergeCell ref="E11:F11"/>
    <mergeCell ref="G11:H11"/>
    <mergeCell ref="A12:B12"/>
    <mergeCell ref="A13:H13"/>
    <mergeCell ref="A14:B14"/>
    <mergeCell ref="A15:B15"/>
    <mergeCell ref="A16:B16"/>
    <mergeCell ref="D16:E16"/>
    <mergeCell ref="A106:H106"/>
    <mergeCell ref="A123:G123"/>
    <mergeCell ref="A147:G147"/>
    <mergeCell ref="A19:H24"/>
    <mergeCell ref="A25:H25"/>
    <mergeCell ref="A94:G94"/>
    <mergeCell ref="A32:H32"/>
    <mergeCell ref="A71:H71"/>
    <mergeCell ref="A178:G178"/>
    <mergeCell ref="A179:D179"/>
    <mergeCell ref="E179:F179"/>
    <mergeCell ref="G179:H179"/>
    <mergeCell ref="A180:D180"/>
    <mergeCell ref="E180:F180"/>
    <mergeCell ref="G180:H180"/>
    <mergeCell ref="A181:D181"/>
    <mergeCell ref="E181:F181"/>
    <mergeCell ref="G181:H181"/>
    <mergeCell ref="A182:D182"/>
    <mergeCell ref="E182:F182"/>
    <mergeCell ref="G182:H182"/>
    <mergeCell ref="A183:D183"/>
    <mergeCell ref="E183:F183"/>
    <mergeCell ref="G183:H183"/>
    <mergeCell ref="A184:D184"/>
    <mergeCell ref="E184:F184"/>
    <mergeCell ref="G184:H184"/>
    <mergeCell ref="A185:D185"/>
    <mergeCell ref="E185:F185"/>
    <mergeCell ref="G185:H185"/>
    <mergeCell ref="A186:D186"/>
    <mergeCell ref="E186:F186"/>
    <mergeCell ref="G186:H186"/>
    <mergeCell ref="A187:D187"/>
    <mergeCell ref="E187:F187"/>
    <mergeCell ref="G187:H187"/>
  </mergeCells>
  <pageMargins left="0.31496062992125984" right="0.31496062992125984" top="1.1811023622047245" bottom="0.78740157480314965" header="0.11811023622047245" footer="0.11811023622047245"/>
  <pageSetup paperSize="9" orientation="landscape" r:id="rId1"/>
  <headerFooter>
    <oddHeader xml:space="preserve">&amp;L                                          &amp;G&amp;C
&amp;"-,Negrito"SERVIÇO PÚBLICO FEDERAL
UNIVERSIDADE FEDERAL DO OESTE DA BAHIA&amp;R  </oddHeader>
    <oddFooter>&amp;CPágina &amp;P de &amp;N</oddFooter>
  </headerFooter>
  <ignoredErrors>
    <ignoredError sqref="E150 E155" formula="1"/>
  </ignoredErrors>
  <legacyDrawing r:id="rId2"/>
  <legacyDrawingHF r:id="rId3"/>
  <tableParts count="7">
    <tablePart r:id="rId4"/>
    <tablePart r:id="rId5"/>
    <tablePart r:id="rId6"/>
    <tablePart r:id="rId7"/>
    <tablePart r:id="rId8"/>
    <tablePart r:id="rId9"/>
    <tablePart r:id="rId10"/>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F91"/>
  <sheetViews>
    <sheetView view="pageLayout" zoomScaleNormal="100" workbookViewId="0">
      <selection sqref="A1:F1"/>
    </sheetView>
  </sheetViews>
  <sheetFormatPr defaultColWidth="9.1796875" defaultRowHeight="10.5" x14ac:dyDescent="0.35"/>
  <cols>
    <col min="1" max="1" width="33.54296875" style="3" customWidth="1"/>
    <col min="2" max="2" width="13.1796875" style="3" customWidth="1"/>
    <col min="3" max="3" width="10.26953125" style="3" customWidth="1"/>
    <col min="4" max="4" width="9.453125" style="3" customWidth="1"/>
    <col min="5" max="5" width="8.81640625" style="3" customWidth="1"/>
    <col min="6" max="6" width="18" style="3" customWidth="1"/>
    <col min="7" max="16384" width="9.1796875" style="3"/>
  </cols>
  <sheetData>
    <row r="1" spans="1:6" ht="22.5" customHeight="1" x14ac:dyDescent="0.35">
      <c r="A1" s="95" t="s">
        <v>112</v>
      </c>
      <c r="B1" s="95"/>
      <c r="C1" s="95"/>
      <c r="D1" s="95"/>
      <c r="E1" s="95"/>
      <c r="F1" s="95"/>
    </row>
    <row r="2" spans="1:6" ht="4.5" customHeight="1" x14ac:dyDescent="0.35">
      <c r="A2" s="96"/>
      <c r="B2" s="96"/>
      <c r="C2" s="96"/>
      <c r="D2" s="96"/>
      <c r="E2" s="96"/>
      <c r="F2" s="96"/>
    </row>
    <row r="3" spans="1:6" ht="21" customHeight="1" x14ac:dyDescent="0.35">
      <c r="A3" s="95" t="s">
        <v>109</v>
      </c>
      <c r="B3" s="95"/>
      <c r="C3" s="95"/>
      <c r="D3" s="95"/>
      <c r="E3" s="95"/>
      <c r="F3" s="95"/>
    </row>
    <row r="4" spans="1:6" ht="39.75" customHeight="1" x14ac:dyDescent="0.35">
      <c r="A4" s="4"/>
      <c r="B4" s="4"/>
      <c r="C4" s="4"/>
      <c r="D4" s="4"/>
      <c r="E4" s="4"/>
      <c r="F4" s="4"/>
    </row>
    <row r="5" spans="1:6" ht="11.25" customHeight="1" x14ac:dyDescent="0.35">
      <c r="A5" s="97" t="s">
        <v>39</v>
      </c>
      <c r="B5" s="97"/>
      <c r="C5" s="97"/>
      <c r="D5" s="97"/>
      <c r="E5" s="97"/>
      <c r="F5" s="97"/>
    </row>
    <row r="6" spans="1:6" ht="17.25" customHeight="1" x14ac:dyDescent="0.35">
      <c r="A6" s="5" t="s">
        <v>38</v>
      </c>
      <c r="B6" s="98" t="s">
        <v>56</v>
      </c>
      <c r="C6" s="98"/>
      <c r="D6" s="98"/>
      <c r="E6" s="98"/>
      <c r="F6" s="98"/>
    </row>
    <row r="7" spans="1:6" ht="17.25" customHeight="1" x14ac:dyDescent="0.35">
      <c r="A7" s="5" t="s">
        <v>0</v>
      </c>
      <c r="B7" s="98">
        <v>222222222</v>
      </c>
      <c r="C7" s="98"/>
      <c r="D7" s="98"/>
      <c r="E7" s="98"/>
      <c r="F7" s="98"/>
    </row>
    <row r="8" spans="1:6" ht="17.25" customHeight="1" x14ac:dyDescent="0.35">
      <c r="A8" s="5" t="s">
        <v>1</v>
      </c>
      <c r="B8" s="98" t="s">
        <v>58</v>
      </c>
      <c r="C8" s="98"/>
      <c r="D8" s="98"/>
      <c r="E8" s="98"/>
      <c r="F8" s="98"/>
    </row>
    <row r="9" spans="1:6" ht="17.25" customHeight="1" x14ac:dyDescent="0.35">
      <c r="A9" s="5" t="s">
        <v>54</v>
      </c>
      <c r="B9" s="15">
        <v>40</v>
      </c>
      <c r="C9" s="113" t="s">
        <v>55</v>
      </c>
      <c r="D9" s="114"/>
      <c r="E9" s="114"/>
      <c r="F9" s="114"/>
    </row>
    <row r="10" spans="1:6" ht="17.25" customHeight="1" x14ac:dyDescent="0.35">
      <c r="A10" s="113"/>
      <c r="B10" s="114"/>
      <c r="C10" s="114"/>
      <c r="D10" s="114"/>
      <c r="E10" s="114"/>
      <c r="F10" s="114"/>
    </row>
    <row r="11" spans="1:6" ht="17.25" customHeight="1" x14ac:dyDescent="0.35">
      <c r="A11" s="5" t="s">
        <v>50</v>
      </c>
      <c r="B11" s="118">
        <v>41937</v>
      </c>
      <c r="C11" s="119"/>
      <c r="D11" s="28" t="s">
        <v>35</v>
      </c>
      <c r="E11" s="118">
        <v>42667</v>
      </c>
      <c r="F11" s="119"/>
    </row>
    <row r="12" spans="1:6" ht="34.5" customHeight="1" x14ac:dyDescent="0.35">
      <c r="A12" s="102" t="s">
        <v>63</v>
      </c>
      <c r="B12" s="103"/>
      <c r="C12" s="12"/>
      <c r="D12" s="37"/>
      <c r="E12" s="7" t="s">
        <v>35</v>
      </c>
      <c r="F12" s="37"/>
    </row>
    <row r="13" spans="1:6" ht="17.25" customHeight="1" x14ac:dyDescent="0.35">
      <c r="A13" s="120" t="s">
        <v>40</v>
      </c>
      <c r="B13" s="121"/>
      <c r="C13" s="121"/>
      <c r="D13" s="121"/>
      <c r="E13" s="121"/>
      <c r="F13" s="122"/>
    </row>
    <row r="14" spans="1:6" ht="17.25" customHeight="1" x14ac:dyDescent="0.35">
      <c r="A14" s="110" t="s">
        <v>42</v>
      </c>
      <c r="B14" s="110"/>
      <c r="C14" s="13" t="s">
        <v>62</v>
      </c>
      <c r="D14" s="5" t="s">
        <v>2</v>
      </c>
      <c r="E14" s="13" t="s">
        <v>36</v>
      </c>
      <c r="F14" s="18"/>
    </row>
    <row r="15" spans="1:6" ht="17.25" customHeight="1" x14ac:dyDescent="0.35">
      <c r="A15" s="110" t="s">
        <v>43</v>
      </c>
      <c r="B15" s="110"/>
      <c r="C15" s="13" t="s">
        <v>62</v>
      </c>
      <c r="D15" s="5" t="s">
        <v>2</v>
      </c>
      <c r="E15" s="13" t="s">
        <v>34</v>
      </c>
      <c r="F15" s="21"/>
    </row>
    <row r="16" spans="1:6" ht="33.75" customHeight="1" x14ac:dyDescent="0.35">
      <c r="A16" s="110" t="s">
        <v>41</v>
      </c>
      <c r="B16" s="110"/>
      <c r="C16" s="36">
        <f>IF(AND(B9=20,C12="SIM"),((F16*0.8)*0.75),IF(AND(B9=20,C12="NÃO"),(F16*0.8),IF(AND(B9=40,C12="SIM"),(F16*0.75),F16)))</f>
        <v>70</v>
      </c>
      <c r="D16" s="110" t="s">
        <v>32</v>
      </c>
      <c r="E16" s="110"/>
      <c r="F16" s="26">
        <f>IF(AND(E15="",C15=""),"",IF(AND(C15="D",E15="I"),70,IF(AND(C15="D",E15="II"),70,IF(AND(C15="D",E15="III"),80,IF(AND(C15="D",E15="IV"),80,IF(AND(C15="E",E15=""),100,100))))))</f>
        <v>70</v>
      </c>
    </row>
    <row r="17" spans="1:6" ht="33.75" customHeight="1" x14ac:dyDescent="0.35">
      <c r="A17" s="137" t="s">
        <v>116</v>
      </c>
      <c r="B17" s="137"/>
      <c r="C17" s="36"/>
      <c r="D17" s="173"/>
      <c r="E17" s="174"/>
      <c r="F17" s="175"/>
    </row>
    <row r="18" spans="1:6" ht="25.5" customHeight="1" x14ac:dyDescent="0.35"/>
    <row r="19" spans="1:6" ht="23.25" customHeight="1" x14ac:dyDescent="0.35">
      <c r="A19" s="142" t="s">
        <v>111</v>
      </c>
      <c r="B19" s="142"/>
      <c r="C19" s="142"/>
      <c r="D19" s="142"/>
      <c r="E19" s="142"/>
      <c r="F19" s="142"/>
    </row>
    <row r="20" spans="1:6" ht="30" customHeight="1" x14ac:dyDescent="0.35">
      <c r="A20" s="142"/>
      <c r="B20" s="142"/>
      <c r="C20" s="142"/>
      <c r="D20" s="142"/>
      <c r="E20" s="142"/>
      <c r="F20" s="142"/>
    </row>
    <row r="21" spans="1:6" s="29" customFormat="1" ht="36.75" customHeight="1" x14ac:dyDescent="0.35">
      <c r="A21" s="155" t="s">
        <v>64</v>
      </c>
      <c r="B21" s="156"/>
      <c r="C21" s="156"/>
      <c r="D21" s="157"/>
      <c r="E21" s="155" t="s">
        <v>65</v>
      </c>
      <c r="F21" s="157"/>
    </row>
    <row r="22" spans="1:6" s="29" customFormat="1" ht="44.25" customHeight="1" x14ac:dyDescent="0.35">
      <c r="A22" s="143" t="s">
        <v>8</v>
      </c>
      <c r="B22" s="144"/>
      <c r="C22" s="144"/>
      <c r="D22" s="145"/>
      <c r="E22" s="158"/>
      <c r="F22" s="159"/>
    </row>
    <row r="23" spans="1:6" s="29" customFormat="1" ht="44.25" customHeight="1" x14ac:dyDescent="0.35">
      <c r="A23" s="139" t="s">
        <v>91</v>
      </c>
      <c r="B23" s="140"/>
      <c r="C23" s="140"/>
      <c r="D23" s="141"/>
      <c r="E23" s="146"/>
      <c r="F23" s="147"/>
    </row>
    <row r="24" spans="1:6" s="29" customFormat="1" ht="44.25" customHeight="1" x14ac:dyDescent="0.35">
      <c r="A24" s="139" t="s">
        <v>9</v>
      </c>
      <c r="B24" s="140"/>
      <c r="C24" s="140"/>
      <c r="D24" s="141"/>
      <c r="E24" s="146"/>
      <c r="F24" s="147"/>
    </row>
    <row r="25" spans="1:6" s="29" customFormat="1" ht="44.25" customHeight="1" x14ac:dyDescent="0.35">
      <c r="A25" s="139" t="s">
        <v>92</v>
      </c>
      <c r="B25" s="140"/>
      <c r="C25" s="140"/>
      <c r="D25" s="141"/>
      <c r="E25" s="146"/>
      <c r="F25" s="147"/>
    </row>
    <row r="26" spans="1:6" s="29" customFormat="1" ht="44.25" customHeight="1" x14ac:dyDescent="0.35">
      <c r="A26" s="139" t="s">
        <v>59</v>
      </c>
      <c r="B26" s="140"/>
      <c r="C26" s="140"/>
      <c r="D26" s="141"/>
      <c r="E26" s="148"/>
      <c r="F26" s="149"/>
    </row>
    <row r="27" spans="1:6" s="29" customFormat="1" ht="44.25" customHeight="1" x14ac:dyDescent="0.35">
      <c r="A27" s="139" t="s">
        <v>93</v>
      </c>
      <c r="B27" s="140"/>
      <c r="C27" s="140"/>
      <c r="D27" s="141"/>
      <c r="E27" s="146"/>
      <c r="F27" s="147"/>
    </row>
    <row r="28" spans="1:6" s="29" customFormat="1" ht="44.25" customHeight="1" x14ac:dyDescent="0.35">
      <c r="A28" s="139" t="s">
        <v>94</v>
      </c>
      <c r="B28" s="140"/>
      <c r="C28" s="140"/>
      <c r="D28" s="141"/>
      <c r="E28" s="146"/>
      <c r="F28" s="147"/>
    </row>
    <row r="29" spans="1:6" s="29" customFormat="1" ht="44.25" customHeight="1" x14ac:dyDescent="0.35">
      <c r="A29" s="132" t="s">
        <v>117</v>
      </c>
      <c r="B29" s="133"/>
      <c r="C29" s="133"/>
      <c r="D29" s="134"/>
      <c r="E29" s="146"/>
      <c r="F29" s="147"/>
    </row>
    <row r="30" spans="1:6" s="29" customFormat="1" ht="24.75" customHeight="1" x14ac:dyDescent="0.35">
      <c r="A30" s="154" t="s">
        <v>66</v>
      </c>
      <c r="B30" s="154"/>
      <c r="C30" s="154"/>
      <c r="D30" s="154"/>
      <c r="E30" s="153">
        <f>SUM(E22:F29)</f>
        <v>0</v>
      </c>
      <c r="F30" s="153"/>
    </row>
    <row r="31" spans="1:6" s="29" customFormat="1" ht="24.75" customHeight="1" x14ac:dyDescent="0.35">
      <c r="A31" s="30"/>
    </row>
    <row r="32" spans="1:6" s="29" customFormat="1" ht="24.75" customHeight="1" x14ac:dyDescent="0.25">
      <c r="A32" s="151" t="s">
        <v>68</v>
      </c>
      <c r="B32" s="151"/>
      <c r="C32" s="151"/>
      <c r="D32" s="151"/>
      <c r="E32" s="151"/>
      <c r="F32" s="151"/>
    </row>
    <row r="33" spans="1:6" s="29" customFormat="1" ht="24.75" customHeight="1" x14ac:dyDescent="0.35"/>
    <row r="34" spans="1:6" s="29" customFormat="1" ht="18" customHeight="1" x14ac:dyDescent="0.35">
      <c r="A34" s="94" t="s">
        <v>71</v>
      </c>
      <c r="B34" s="94"/>
      <c r="C34" s="94"/>
      <c r="D34" s="94"/>
      <c r="E34" s="94"/>
      <c r="F34" s="94"/>
    </row>
    <row r="35" spans="1:6" s="29" customFormat="1" ht="24.75" customHeight="1" x14ac:dyDescent="0.35">
      <c r="A35" s="176" t="s">
        <v>95</v>
      </c>
      <c r="B35" s="177"/>
      <c r="C35" s="177"/>
      <c r="D35" s="177"/>
      <c r="E35" s="177"/>
      <c r="F35" s="178"/>
    </row>
    <row r="36" spans="1:6" s="29" customFormat="1" ht="24.75" customHeight="1" x14ac:dyDescent="0.35">
      <c r="A36" s="179"/>
      <c r="B36" s="180"/>
      <c r="C36" s="180"/>
      <c r="D36" s="180"/>
      <c r="E36" s="180"/>
      <c r="F36" s="181"/>
    </row>
    <row r="37" spans="1:6" s="29" customFormat="1" ht="24.75" customHeight="1" x14ac:dyDescent="0.35">
      <c r="A37" s="1" t="s">
        <v>90</v>
      </c>
      <c r="B37" s="1"/>
    </row>
    <row r="38" spans="1:6" s="29" customFormat="1" ht="24.75" customHeight="1" x14ac:dyDescent="0.35">
      <c r="A38" s="150"/>
      <c r="B38" s="150"/>
      <c r="C38" s="150"/>
      <c r="D38" s="150"/>
      <c r="E38" s="150"/>
      <c r="F38" s="150"/>
    </row>
    <row r="39" spans="1:6" s="29" customFormat="1" ht="24.75" customHeight="1" x14ac:dyDescent="0.35">
      <c r="A39" s="150"/>
      <c r="B39" s="150"/>
      <c r="C39" s="150"/>
      <c r="D39" s="150"/>
      <c r="E39" s="150"/>
      <c r="F39" s="150"/>
    </row>
    <row r="40" spans="1:6" s="29" customFormat="1" ht="24.75" customHeight="1" x14ac:dyDescent="0.35">
      <c r="A40" s="150"/>
      <c r="B40" s="150"/>
      <c r="C40" s="150"/>
      <c r="D40" s="150"/>
      <c r="E40" s="150"/>
      <c r="F40" s="150"/>
    </row>
    <row r="41" spans="1:6" s="29" customFormat="1" ht="24.75" customHeight="1" x14ac:dyDescent="0.35">
      <c r="A41" s="150"/>
      <c r="B41" s="150"/>
      <c r="C41" s="150"/>
      <c r="D41" s="150"/>
      <c r="E41" s="150"/>
      <c r="F41" s="150"/>
    </row>
    <row r="42" spans="1:6" s="29" customFormat="1" ht="24.75" customHeight="1" x14ac:dyDescent="0.35">
      <c r="A42" s="150"/>
      <c r="B42" s="150"/>
      <c r="C42" s="150"/>
      <c r="D42" s="150"/>
      <c r="E42" s="150"/>
      <c r="F42" s="150"/>
    </row>
    <row r="43" spans="1:6" s="29" customFormat="1" ht="24.75" customHeight="1" x14ac:dyDescent="0.35">
      <c r="A43" s="150"/>
      <c r="B43" s="150"/>
      <c r="C43" s="150"/>
      <c r="D43" s="150"/>
      <c r="E43" s="150"/>
      <c r="F43" s="150"/>
    </row>
    <row r="44" spans="1:6" s="29" customFormat="1" ht="24.75" customHeight="1" x14ac:dyDescent="0.35">
      <c r="A44" s="150"/>
      <c r="B44" s="150"/>
      <c r="C44" s="150"/>
      <c r="D44" s="150"/>
      <c r="E44" s="150"/>
      <c r="F44" s="150"/>
    </row>
    <row r="45" spans="1:6" s="29" customFormat="1" ht="24.75" customHeight="1" x14ac:dyDescent="0.35">
      <c r="A45" s="150"/>
      <c r="B45" s="150"/>
      <c r="C45" s="150"/>
      <c r="D45" s="150"/>
      <c r="E45" s="150"/>
      <c r="F45" s="150"/>
    </row>
    <row r="46" spans="1:6" s="29" customFormat="1" ht="24.75" customHeight="1" x14ac:dyDescent="0.35">
      <c r="A46" s="150"/>
      <c r="B46" s="150"/>
      <c r="C46" s="150"/>
      <c r="D46" s="150"/>
      <c r="E46" s="150"/>
      <c r="F46" s="150"/>
    </row>
    <row r="47" spans="1:6" s="29" customFormat="1" ht="24.75" customHeight="1" x14ac:dyDescent="0.35">
      <c r="A47" s="150"/>
      <c r="B47" s="150"/>
      <c r="C47" s="150"/>
      <c r="D47" s="150"/>
      <c r="E47" s="150"/>
      <c r="F47" s="150"/>
    </row>
    <row r="48" spans="1:6" s="29" customFormat="1" ht="24.75" customHeight="1" x14ac:dyDescent="0.35">
      <c r="A48" s="150"/>
      <c r="B48" s="150"/>
      <c r="C48" s="150"/>
      <c r="D48" s="150"/>
      <c r="E48" s="150"/>
      <c r="F48" s="150"/>
    </row>
    <row r="49" spans="1:6" s="29" customFormat="1" ht="24.75" customHeight="1" x14ac:dyDescent="0.35">
      <c r="A49" s="150"/>
      <c r="B49" s="150"/>
      <c r="C49" s="150"/>
      <c r="D49" s="150"/>
      <c r="E49" s="150"/>
      <c r="F49" s="150"/>
    </row>
    <row r="50" spans="1:6" s="29" customFormat="1" ht="24.75" customHeight="1" x14ac:dyDescent="0.35">
      <c r="A50" s="150"/>
      <c r="B50" s="150"/>
      <c r="C50" s="150"/>
      <c r="D50" s="150"/>
      <c r="E50" s="150"/>
      <c r="F50" s="150"/>
    </row>
    <row r="51" spans="1:6" s="29" customFormat="1" ht="24.75" customHeight="1" x14ac:dyDescent="0.35">
      <c r="A51" s="150"/>
      <c r="B51" s="150"/>
      <c r="C51" s="150"/>
      <c r="D51" s="150"/>
      <c r="E51" s="150"/>
      <c r="F51" s="150"/>
    </row>
    <row r="52" spans="1:6" s="29" customFormat="1" ht="24.75" customHeight="1" x14ac:dyDescent="0.35">
      <c r="A52" s="150"/>
      <c r="B52" s="150"/>
      <c r="C52" s="150"/>
      <c r="D52" s="150"/>
      <c r="E52" s="150"/>
      <c r="F52" s="150"/>
    </row>
    <row r="53" spans="1:6" s="29" customFormat="1" ht="24.75" customHeight="1" x14ac:dyDescent="0.35">
      <c r="A53" s="150"/>
      <c r="B53" s="150"/>
      <c r="C53" s="150"/>
      <c r="D53" s="150"/>
      <c r="E53" s="150"/>
      <c r="F53" s="150"/>
    </row>
    <row r="54" spans="1:6" s="29" customFormat="1" ht="24.75" customHeight="1" x14ac:dyDescent="0.35">
      <c r="A54" s="150"/>
      <c r="B54" s="150"/>
      <c r="C54" s="150"/>
      <c r="D54" s="150"/>
      <c r="E54" s="150"/>
      <c r="F54" s="150"/>
    </row>
    <row r="55" spans="1:6" s="29" customFormat="1" ht="24.75" customHeight="1" x14ac:dyDescent="0.35"/>
    <row r="56" spans="1:6" s="29" customFormat="1" ht="24.75" customHeight="1" x14ac:dyDescent="0.35"/>
    <row r="57" spans="1:6" s="29" customFormat="1" ht="24.75" customHeight="1" x14ac:dyDescent="0.35"/>
    <row r="58" spans="1:6" s="29" customFormat="1" ht="24.75" customHeight="1" x14ac:dyDescent="0.35"/>
    <row r="59" spans="1:6" s="29" customFormat="1" ht="24.75" customHeight="1" x14ac:dyDescent="0.35"/>
    <row r="60" spans="1:6" s="29" customFormat="1" ht="24.75" customHeight="1" x14ac:dyDescent="0.35"/>
    <row r="61" spans="1:6" s="29" customFormat="1" ht="24.75" customHeight="1" x14ac:dyDescent="0.35"/>
    <row r="62" spans="1:6" s="29" customFormat="1" ht="24.75" customHeight="1" x14ac:dyDescent="0.35">
      <c r="E62" s="1"/>
      <c r="F62" s="1"/>
    </row>
    <row r="63" spans="1:6" s="29" customFormat="1" ht="24.75" customHeight="1" x14ac:dyDescent="0.35"/>
    <row r="64" spans="1:6" s="29" customFormat="1" ht="24.75" customHeight="1" x14ac:dyDescent="0.35"/>
    <row r="65" s="29" customFormat="1" ht="24.75" customHeight="1" x14ac:dyDescent="0.35"/>
    <row r="66" s="29" customFormat="1" ht="24.75" customHeight="1" x14ac:dyDescent="0.35"/>
    <row r="67" s="29" customFormat="1" ht="24.75" customHeight="1" x14ac:dyDescent="0.35"/>
    <row r="68" s="29" customFormat="1" ht="24.75" customHeight="1" x14ac:dyDescent="0.35"/>
    <row r="69" s="29" customFormat="1" ht="24.75" customHeight="1" x14ac:dyDescent="0.35"/>
    <row r="70" s="29" customFormat="1" ht="24.75" customHeight="1" x14ac:dyDescent="0.35"/>
    <row r="71" s="29" customFormat="1" ht="24.75" customHeight="1" x14ac:dyDescent="0.35"/>
    <row r="72" s="29" customFormat="1" ht="24.75" customHeight="1" x14ac:dyDescent="0.35"/>
    <row r="73" s="29" customFormat="1" ht="24.75" customHeight="1" x14ac:dyDescent="0.35"/>
    <row r="74" s="29" customFormat="1" ht="24.75" customHeight="1" x14ac:dyDescent="0.35"/>
    <row r="75" s="29" customFormat="1" ht="24.75" customHeight="1" x14ac:dyDescent="0.35"/>
    <row r="76" s="29" customFormat="1" ht="24.75" customHeight="1" x14ac:dyDescent="0.35"/>
    <row r="77" s="29" customFormat="1" ht="24.75" customHeight="1" x14ac:dyDescent="0.35"/>
    <row r="78" s="29" customFormat="1" ht="24.75" customHeight="1" x14ac:dyDescent="0.35"/>
    <row r="79" s="29" customFormat="1" ht="24.75" customHeight="1" x14ac:dyDescent="0.35"/>
    <row r="80" s="29" customFormat="1" ht="24.75" customHeight="1" x14ac:dyDescent="0.35"/>
    <row r="81" s="29" customFormat="1" ht="24.75" customHeight="1" x14ac:dyDescent="0.35"/>
    <row r="82" s="29" customFormat="1" ht="24.75" customHeight="1" x14ac:dyDescent="0.35"/>
    <row r="83" s="29" customFormat="1" ht="24.75" customHeight="1" x14ac:dyDescent="0.35"/>
    <row r="84" s="29" customFormat="1" ht="24.75" customHeight="1" x14ac:dyDescent="0.35"/>
    <row r="85" s="29" customFormat="1" ht="24.75" customHeight="1" x14ac:dyDescent="0.35"/>
    <row r="86" s="29" customFormat="1" ht="24.75" customHeight="1" x14ac:dyDescent="0.35"/>
    <row r="87" s="29" customFormat="1" ht="24.75" customHeight="1" x14ac:dyDescent="0.35"/>
    <row r="88" s="29" customFormat="1" ht="24.75" customHeight="1" x14ac:dyDescent="0.35"/>
    <row r="89" s="29" customFormat="1" ht="24.75" customHeight="1" x14ac:dyDescent="0.35"/>
    <row r="90" s="29" customFormat="1" ht="24.75" customHeight="1" x14ac:dyDescent="0.35"/>
    <row r="91" s="29" customFormat="1" ht="24.75" customHeight="1" x14ac:dyDescent="0.35"/>
  </sheetData>
  <sheetProtection selectLockedCells="1"/>
  <mergeCells count="44">
    <mergeCell ref="A32:F32"/>
    <mergeCell ref="A34:F34"/>
    <mergeCell ref="A35:F36"/>
    <mergeCell ref="A12:B12"/>
    <mergeCell ref="A38:F54"/>
    <mergeCell ref="A30:D30"/>
    <mergeCell ref="E30:F30"/>
    <mergeCell ref="A27:D27"/>
    <mergeCell ref="E27:F27"/>
    <mergeCell ref="A28:D28"/>
    <mergeCell ref="E28:F28"/>
    <mergeCell ref="A24:D24"/>
    <mergeCell ref="E24:F24"/>
    <mergeCell ref="A25:D25"/>
    <mergeCell ref="E25:F25"/>
    <mergeCell ref="A26:D26"/>
    <mergeCell ref="E26:F26"/>
    <mergeCell ref="A21:D21"/>
    <mergeCell ref="E21:F21"/>
    <mergeCell ref="A22:D22"/>
    <mergeCell ref="E22:F22"/>
    <mergeCell ref="A23:D23"/>
    <mergeCell ref="E23:F23"/>
    <mergeCell ref="A15:B15"/>
    <mergeCell ref="A16:B16"/>
    <mergeCell ref="D16:E16"/>
    <mergeCell ref="A17:B17"/>
    <mergeCell ref="D17:F17"/>
    <mergeCell ref="A29:D29"/>
    <mergeCell ref="E29:F29"/>
    <mergeCell ref="B7:F7"/>
    <mergeCell ref="A1:F1"/>
    <mergeCell ref="A2:F2"/>
    <mergeCell ref="A3:F3"/>
    <mergeCell ref="A5:F5"/>
    <mergeCell ref="B6:F6"/>
    <mergeCell ref="A19:F20"/>
    <mergeCell ref="B8:F8"/>
    <mergeCell ref="C9:F9"/>
    <mergeCell ref="A10:F10"/>
    <mergeCell ref="B11:C11"/>
    <mergeCell ref="E11:F11"/>
    <mergeCell ref="A13:F13"/>
    <mergeCell ref="A14:B14"/>
  </mergeCells>
  <pageMargins left="0.31496062992125984" right="0.11811023622047245" top="0.98425196850393704" bottom="0.78740157480314965" header="0.19685039370078741" footer="0.31496062992125984"/>
  <pageSetup paperSize="9" orientation="portrait" r:id="rId1"/>
  <headerFooter>
    <oddHeader>&amp;L                             &amp;G&amp;C&amp;"-,Negrito"SERVIÇO PÚBLICO FEDERAL
UNIVERSIDADE FEDERAL DO OESTE DA BAHIA</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Requerimento</vt:lpstr>
      <vt:lpstr>Classes A B e C</vt:lpstr>
      <vt:lpstr>form_avaliador A, B,C</vt:lpstr>
      <vt:lpstr>Parecer conclusivo</vt:lpstr>
      <vt:lpstr>Classes D e E</vt:lpstr>
      <vt:lpstr>form_avaliador D e 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Jacques Antonio de Miranda</dc:creator>
  <cp:lastModifiedBy>User</cp:lastModifiedBy>
  <cp:lastPrinted>2023-09-05T12:52:03Z</cp:lastPrinted>
  <dcterms:created xsi:type="dcterms:W3CDTF">2017-01-25T11:54:07Z</dcterms:created>
  <dcterms:modified xsi:type="dcterms:W3CDTF">2023-09-05T13:12:25Z</dcterms:modified>
</cp:coreProperties>
</file>